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h.dkhissa\Desktop\Green solutions awards\QEB\"/>
    </mc:Choice>
  </mc:AlternateContent>
  <bookViews>
    <workbookView xWindow="0" yWindow="0" windowWidth="11670" windowHeight="4635" tabRatio="679" activeTab="3"/>
  </bookViews>
  <sheets>
    <sheet name="PAGE DE GARDE" sheetId="20" r:id="rId1"/>
    <sheet name="Résumé" sheetId="21" r:id="rId2"/>
    <sheet name="Profil PEB" sheetId="4" r:id="rId3"/>
    <sheet name="Cible 1" sheetId="18" r:id="rId4"/>
    <sheet name="Cible 2" sheetId="17" r:id="rId5"/>
    <sheet name="Cible 3" sheetId="16" r:id="rId6"/>
    <sheet name="Cible 4" sheetId="15" r:id="rId7"/>
    <sheet name="Cible 5" sheetId="14" r:id="rId8"/>
    <sheet name="Cible 6" sheetId="13" r:id="rId9"/>
    <sheet name="Cible 7" sheetId="12" r:id="rId10"/>
    <sheet name="Cible 8" sheetId="11" r:id="rId11"/>
    <sheet name="Cible 9" sheetId="10" r:id="rId12"/>
    <sheet name="Cible 10" sheetId="9" r:id="rId13"/>
    <sheet name="Cible 11" sheetId="8" r:id="rId14"/>
    <sheet name="Cible 12" sheetId="7" r:id="rId15"/>
    <sheet name="Cible 13" sheetId="6" r:id="rId16"/>
    <sheet name="Cible 14" sheetId="5" r:id="rId17"/>
  </sheets>
  <definedNames>
    <definedName name="_xlnm.Print_Area" localSheetId="12">'Cible 10'!$A$1:$H$177</definedName>
    <definedName name="_xlnm.Print_Area" localSheetId="13">'Cible 11'!$A$1:$H$8</definedName>
    <definedName name="_xlnm.Print_Area" localSheetId="14">'Cible 12'!$A$1:$H$29</definedName>
    <definedName name="_xlnm.Print_Area" localSheetId="5">'Cible 3'!$A$1:$H$48</definedName>
    <definedName name="_xlnm.Print_Area" localSheetId="6">'Cible 4'!$A$1:$H$67</definedName>
    <definedName name="_xlnm.Print_Area" localSheetId="10">'Cible 8'!$A$1:$H$66</definedName>
    <definedName name="_xlnm.Print_Area" localSheetId="1">Résumé!$A$1:$I$31</definedName>
  </definedNames>
  <calcPr calcId="152511"/>
</workbook>
</file>

<file path=xl/calcChain.xml><?xml version="1.0" encoding="utf-8"?>
<calcChain xmlns="http://schemas.openxmlformats.org/spreadsheetml/2006/main">
  <c r="G25" i="7" l="1"/>
  <c r="G11" i="7"/>
  <c r="G45" i="12" l="1"/>
  <c r="G31" i="12"/>
  <c r="G48" i="12" s="1"/>
  <c r="G15" i="12"/>
  <c r="G14" i="12"/>
  <c r="G16" i="15"/>
  <c r="G48" i="15"/>
  <c r="G66" i="15" s="1"/>
  <c r="G64" i="15"/>
  <c r="G21" i="16"/>
  <c r="G35" i="16"/>
  <c r="G43" i="18"/>
  <c r="G25" i="5" l="1"/>
  <c r="G57" i="18" l="1"/>
  <c r="G42" i="18"/>
  <c r="H43" i="18"/>
  <c r="G12" i="5" l="1"/>
  <c r="G46" i="5" s="1"/>
  <c r="G28" i="7" l="1"/>
  <c r="G24" i="7"/>
  <c r="F8" i="21" l="1"/>
  <c r="G35" i="6"/>
  <c r="H5" i="6"/>
  <c r="G173" i="9" l="1"/>
  <c r="G172" i="9"/>
  <c r="G146" i="9" l="1"/>
  <c r="G15" i="9" l="1"/>
  <c r="G12" i="11" l="1"/>
  <c r="G8" i="21" l="1"/>
  <c r="F9" i="21"/>
  <c r="G9" i="21" s="1"/>
  <c r="F6" i="21"/>
  <c r="G44" i="12"/>
  <c r="G18" i="14" l="1"/>
  <c r="G32" i="14"/>
  <c r="G33" i="14"/>
  <c r="G46" i="14"/>
  <c r="F7" i="21" l="1"/>
  <c r="G15" i="17"/>
  <c r="G14" i="17"/>
  <c r="G19" i="10" l="1"/>
  <c r="G18" i="10"/>
  <c r="H17" i="11" l="1"/>
  <c r="H27" i="11"/>
  <c r="H26" i="11"/>
  <c r="G46" i="9" l="1"/>
  <c r="G176" i="9" s="1"/>
  <c r="H137" i="9" l="1"/>
  <c r="H173" i="9" l="1"/>
  <c r="G34" i="16" l="1"/>
  <c r="G40" i="17" l="1"/>
  <c r="G24" i="17"/>
  <c r="G23" i="17"/>
  <c r="G19" i="6"/>
  <c r="G18" i="6"/>
  <c r="G56" i="17"/>
  <c r="G58" i="17" s="1"/>
  <c r="G58" i="18"/>
  <c r="G79" i="18" s="1"/>
  <c r="H168" i="9" l="1"/>
  <c r="G38" i="6" l="1"/>
  <c r="H131" i="9"/>
  <c r="G28" i="9"/>
  <c r="G89" i="10"/>
  <c r="G77" i="10"/>
  <c r="G76" i="10"/>
  <c r="G57" i="10"/>
  <c r="G62" i="11" l="1"/>
  <c r="G65" i="11" s="1"/>
  <c r="G30" i="11"/>
  <c r="H42" i="12"/>
  <c r="G23" i="13"/>
  <c r="G26" i="13" s="1"/>
  <c r="H8" i="21"/>
  <c r="G7" i="21"/>
  <c r="H7" i="21" s="1"/>
  <c r="G47" i="16"/>
  <c r="G44" i="16"/>
  <c r="G49" i="14" l="1"/>
  <c r="H9" i="21"/>
  <c r="H6" i="21"/>
  <c r="I10" i="21" l="1"/>
  <c r="F11" i="21" s="1"/>
  <c r="H10" i="21"/>
  <c r="H5" i="18"/>
  <c r="G63" i="15" l="1"/>
  <c r="C114" i="4" l="1"/>
  <c r="C305" i="4"/>
  <c r="C296" i="4"/>
  <c r="C292" i="4"/>
  <c r="C290" i="4"/>
  <c r="C284" i="4"/>
  <c r="C278" i="4"/>
  <c r="C273" i="4"/>
  <c r="C272" i="4"/>
  <c r="C268" i="4"/>
  <c r="C267" i="4"/>
  <c r="C256" i="4"/>
  <c r="C254" i="4"/>
  <c r="C251" i="4"/>
  <c r="C250" i="4"/>
  <c r="C249" i="4"/>
  <c r="C244" i="4"/>
  <c r="C243" i="4"/>
  <c r="C242" i="4"/>
  <c r="C241" i="4"/>
  <c r="C231" i="4"/>
  <c r="C225" i="4"/>
  <c r="C224" i="4"/>
  <c r="C223" i="4"/>
  <c r="C222" i="4"/>
  <c r="C217" i="4"/>
  <c r="C216" i="4"/>
  <c r="C210" i="4"/>
  <c r="C205" i="4"/>
  <c r="C204" i="4"/>
  <c r="C199" i="4"/>
  <c r="C198" i="4"/>
  <c r="C193" i="4"/>
  <c r="C192" i="4"/>
  <c r="C187" i="4"/>
  <c r="C178" i="4"/>
  <c r="C175" i="4"/>
  <c r="C172" i="4"/>
  <c r="C169" i="4"/>
  <c r="C166" i="4"/>
  <c r="C163" i="4"/>
  <c r="C154" i="4"/>
  <c r="C149" i="4"/>
  <c r="C145" i="4"/>
  <c r="C141" i="4"/>
  <c r="C136" i="4"/>
  <c r="C127" i="4"/>
  <c r="C126" i="4"/>
  <c r="C120" i="4"/>
  <c r="C119" i="4"/>
  <c r="C113" i="4"/>
  <c r="C102" i="4"/>
  <c r="C97" i="4"/>
  <c r="C93" i="4"/>
  <c r="C91" i="4"/>
  <c r="C90" i="4"/>
  <c r="C83" i="4"/>
  <c r="C79" i="4"/>
  <c r="C76" i="4"/>
  <c r="C71" i="4"/>
  <c r="C52" i="4"/>
  <c r="C32" i="4"/>
  <c r="C31" i="4"/>
  <c r="C10" i="4"/>
  <c r="C9" i="4"/>
  <c r="C6" i="4"/>
  <c r="G75" i="18" l="1"/>
  <c r="H72" i="18"/>
  <c r="B27" i="4" s="1"/>
  <c r="H70" i="18"/>
  <c r="B26" i="4" s="1"/>
  <c r="H68" i="18"/>
  <c r="B25" i="4" s="1"/>
  <c r="H65" i="18"/>
  <c r="B24" i="4" s="1"/>
  <c r="H64" i="18"/>
  <c r="B23" i="4" s="1"/>
  <c r="H63" i="18"/>
  <c r="B22" i="4" s="1"/>
  <c r="B14" i="4"/>
  <c r="H56" i="18"/>
  <c r="B19" i="4" s="1"/>
  <c r="H53" i="18"/>
  <c r="B18" i="4" s="1"/>
  <c r="H52" i="18"/>
  <c r="B17" i="4" s="1"/>
  <c r="H50" i="18"/>
  <c r="B16" i="4" s="1"/>
  <c r="H48" i="18"/>
  <c r="B15" i="4" s="1"/>
  <c r="H39" i="18"/>
  <c r="B12" i="4" s="1"/>
  <c r="H34" i="18"/>
  <c r="B11" i="4" s="1"/>
  <c r="H22" i="18"/>
  <c r="B9" i="4" s="1"/>
  <c r="H10" i="18"/>
  <c r="B8" i="4" s="1"/>
  <c r="H7" i="18"/>
  <c r="B7" i="4" s="1"/>
  <c r="B6" i="4"/>
  <c r="G55" i="17"/>
  <c r="H56" i="17" s="1"/>
  <c r="H54" i="17"/>
  <c r="B48" i="4" s="1"/>
  <c r="H49" i="17"/>
  <c r="B47" i="4" s="1"/>
  <c r="H46" i="17"/>
  <c r="B46" i="4" s="1"/>
  <c r="G39" i="17"/>
  <c r="B38" i="4" s="1"/>
  <c r="H37" i="17"/>
  <c r="B42" i="4" s="1"/>
  <c r="H36" i="17"/>
  <c r="B41" i="4" s="1"/>
  <c r="H34" i="17"/>
  <c r="B40" i="4" s="1"/>
  <c r="H29" i="17"/>
  <c r="B39" i="4" s="1"/>
  <c r="B35" i="4"/>
  <c r="H20" i="17"/>
  <c r="B36" i="4" s="1"/>
  <c r="B30" i="4"/>
  <c r="H10" i="17"/>
  <c r="B33" i="4" s="1"/>
  <c r="H6" i="17"/>
  <c r="B32" i="4" s="1"/>
  <c r="H5" i="17"/>
  <c r="G43" i="16"/>
  <c r="B64" i="4" s="1"/>
  <c r="H42" i="16"/>
  <c r="B67" i="4" s="1"/>
  <c r="H41" i="16"/>
  <c r="B66" i="4" s="1"/>
  <c r="H40" i="16"/>
  <c r="B65" i="4" s="1"/>
  <c r="B57" i="4"/>
  <c r="H33" i="16"/>
  <c r="B62" i="4" s="1"/>
  <c r="H32" i="16"/>
  <c r="B61" i="4" s="1"/>
  <c r="H29" i="16"/>
  <c r="B60" i="4" s="1"/>
  <c r="H28" i="16"/>
  <c r="B59" i="4" s="1"/>
  <c r="H26" i="16"/>
  <c r="B58" i="4" s="1"/>
  <c r="G20" i="16"/>
  <c r="H19" i="16"/>
  <c r="B55" i="4" s="1"/>
  <c r="H8" i="16"/>
  <c r="B54" i="4" s="1"/>
  <c r="H6" i="16"/>
  <c r="B53" i="4" s="1"/>
  <c r="H5" i="16"/>
  <c r="B82" i="4"/>
  <c r="H61" i="15"/>
  <c r="B86" i="4" s="1"/>
  <c r="H60" i="15"/>
  <c r="B85" i="4" s="1"/>
  <c r="H58" i="15"/>
  <c r="B84" i="4" s="1"/>
  <c r="H53" i="15"/>
  <c r="B83" i="4" s="1"/>
  <c r="G47" i="15"/>
  <c r="H41" i="15"/>
  <c r="B80" i="4" s="1"/>
  <c r="H36" i="15"/>
  <c r="B79" i="4" s="1"/>
  <c r="H35" i="15"/>
  <c r="B78" i="4" s="1"/>
  <c r="H30" i="15"/>
  <c r="B77" i="4" s="1"/>
  <c r="H21" i="15"/>
  <c r="B76" i="4" s="1"/>
  <c r="G15" i="15"/>
  <c r="H9" i="15"/>
  <c r="B73" i="4" s="1"/>
  <c r="H6" i="15"/>
  <c r="B72" i="4" s="1"/>
  <c r="H5" i="15"/>
  <c r="G45" i="14"/>
  <c r="B101" i="4" s="1"/>
  <c r="H42" i="14"/>
  <c r="B104" i="4" s="1"/>
  <c r="H41" i="14"/>
  <c r="B103" i="4" s="1"/>
  <c r="H38" i="14"/>
  <c r="B102" i="4" s="1"/>
  <c r="B95" i="4"/>
  <c r="H31" i="14"/>
  <c r="B99" i="4" s="1"/>
  <c r="H29" i="14"/>
  <c r="B98" i="4" s="1"/>
  <c r="H25" i="14"/>
  <c r="B97" i="4" s="1"/>
  <c r="H23" i="14"/>
  <c r="B96" i="4" s="1"/>
  <c r="G17" i="14"/>
  <c r="H16" i="14"/>
  <c r="H13" i="14"/>
  <c r="B92" i="4" s="1"/>
  <c r="H5" i="14"/>
  <c r="B90" i="4" s="1"/>
  <c r="G22" i="13"/>
  <c r="H20" i="13"/>
  <c r="B115" i="4" s="1"/>
  <c r="H19" i="13"/>
  <c r="H16" i="13"/>
  <c r="B113" i="4" s="1"/>
  <c r="G10" i="13"/>
  <c r="B107" i="4" s="1"/>
  <c r="H9" i="13"/>
  <c r="B110" i="4" s="1"/>
  <c r="H8" i="13"/>
  <c r="B109" i="4" s="1"/>
  <c r="H5" i="13"/>
  <c r="B108" i="4" s="1"/>
  <c r="B131" i="4"/>
  <c r="H36" i="12"/>
  <c r="B130" i="4" s="1"/>
  <c r="G30" i="12"/>
  <c r="H24" i="12"/>
  <c r="B127" i="4" s="1"/>
  <c r="H20" i="12"/>
  <c r="B126" i="4" s="1"/>
  <c r="B118" i="4"/>
  <c r="H13" i="12"/>
  <c r="B123" i="4" s="1"/>
  <c r="H12" i="12"/>
  <c r="B122" i="4" s="1"/>
  <c r="H9" i="12"/>
  <c r="B121" i="4" s="1"/>
  <c r="H5" i="12"/>
  <c r="B119" i="4" s="1"/>
  <c r="G61" i="11"/>
  <c r="B152" i="4" s="1"/>
  <c r="H60" i="11"/>
  <c r="B158" i="4" s="1"/>
  <c r="H59" i="11"/>
  <c r="B157" i="4" s="1"/>
  <c r="H58" i="11"/>
  <c r="B156" i="4" s="1"/>
  <c r="H50" i="11"/>
  <c r="B155" i="4" s="1"/>
  <c r="H49" i="11"/>
  <c r="G42" i="11"/>
  <c r="B147" i="4" s="1"/>
  <c r="H40" i="11"/>
  <c r="B150" i="4" s="1"/>
  <c r="B149" i="4"/>
  <c r="G29" i="11"/>
  <c r="B145" i="4"/>
  <c r="B144" i="4"/>
  <c r="H20" i="11"/>
  <c r="B143" i="4" s="1"/>
  <c r="H19" i="11"/>
  <c r="B142" i="4" s="1"/>
  <c r="B141" i="4"/>
  <c r="G11" i="11"/>
  <c r="B134" i="4" s="1"/>
  <c r="H9" i="11"/>
  <c r="B138" i="4" s="1"/>
  <c r="H8" i="11"/>
  <c r="B137" i="4" s="1"/>
  <c r="H6" i="11"/>
  <c r="B136" i="4" s="1"/>
  <c r="B197" i="4"/>
  <c r="G86" i="10"/>
  <c r="B186" i="4" s="1"/>
  <c r="H82" i="10"/>
  <c r="B187" i="4" s="1"/>
  <c r="B183" i="4"/>
  <c r="H72" i="10"/>
  <c r="B184" i="4" s="1"/>
  <c r="G66" i="10"/>
  <c r="B180" i="4" s="1"/>
  <c r="H63" i="10"/>
  <c r="B181" i="4" s="1"/>
  <c r="G56" i="10"/>
  <c r="B177" i="4" s="1"/>
  <c r="H53" i="10"/>
  <c r="B178" i="4" s="1"/>
  <c r="G47" i="10"/>
  <c r="B174" i="4" s="1"/>
  <c r="H43" i="10"/>
  <c r="B175" i="4" s="1"/>
  <c r="G37" i="10"/>
  <c r="B171" i="4" s="1"/>
  <c r="H33" i="10"/>
  <c r="B172" i="4" s="1"/>
  <c r="G27" i="10"/>
  <c r="B168" i="4" s="1"/>
  <c r="H24" i="10"/>
  <c r="B169" i="4" s="1"/>
  <c r="H15" i="10"/>
  <c r="B166" i="4" s="1"/>
  <c r="G9" i="10"/>
  <c r="B162" i="4" s="1"/>
  <c r="H6" i="10"/>
  <c r="B163" i="4" s="1"/>
  <c r="H171" i="9"/>
  <c r="B258" i="4" s="1"/>
  <c r="B257" i="4"/>
  <c r="H165" i="9"/>
  <c r="B256" i="4" s="1"/>
  <c r="H163" i="9"/>
  <c r="B255" i="4" s="1"/>
  <c r="H162" i="9"/>
  <c r="G156" i="9"/>
  <c r="B248" i="4" s="1"/>
  <c r="H153" i="9"/>
  <c r="B251" i="4" s="1"/>
  <c r="H152" i="9"/>
  <c r="H151" i="9"/>
  <c r="G145" i="9"/>
  <c r="H143" i="9"/>
  <c r="B246" i="4" s="1"/>
  <c r="H142" i="9"/>
  <c r="B245" i="4" s="1"/>
  <c r="B243" i="4"/>
  <c r="B241" i="4"/>
  <c r="G125" i="9"/>
  <c r="B235" i="4" s="1"/>
  <c r="H123" i="9"/>
  <c r="B238" i="4" s="1"/>
  <c r="H121" i="9"/>
  <c r="B237" i="4" s="1"/>
  <c r="H120" i="9"/>
  <c r="B236" i="4" s="1"/>
  <c r="G114" i="9"/>
  <c r="B229" i="4" s="1"/>
  <c r="H113" i="9"/>
  <c r="B233" i="4" s="1"/>
  <c r="H109" i="9"/>
  <c r="B232" i="4" s="1"/>
  <c r="H104" i="9"/>
  <c r="B231" i="4" s="1"/>
  <c r="H103" i="9"/>
  <c r="B230" i="4" s="1"/>
  <c r="G97" i="9"/>
  <c r="B221" i="4" s="1"/>
  <c r="H96" i="9"/>
  <c r="B227" i="4" s="1"/>
  <c r="H94" i="9"/>
  <c r="B226" i="4" s="1"/>
  <c r="H86" i="9"/>
  <c r="B224" i="4" s="1"/>
  <c r="H79" i="9"/>
  <c r="B222" i="4" s="1"/>
  <c r="G73" i="9"/>
  <c r="B215" i="4" s="1"/>
  <c r="H72" i="9"/>
  <c r="B219" i="4" s="1"/>
  <c r="H70" i="9"/>
  <c r="B218" i="4" s="1"/>
  <c r="H65" i="9"/>
  <c r="B217" i="4" s="1"/>
  <c r="H64" i="9"/>
  <c r="G58" i="9"/>
  <c r="B209" i="4" s="1"/>
  <c r="H57" i="9"/>
  <c r="B213" i="4" s="1"/>
  <c r="H56" i="9"/>
  <c r="B212" i="4" s="1"/>
  <c r="H54" i="9"/>
  <c r="B211" i="4" s="1"/>
  <c r="H51" i="9"/>
  <c r="B210" i="4" s="1"/>
  <c r="G45" i="9"/>
  <c r="H43" i="9"/>
  <c r="B207" i="4" s="1"/>
  <c r="H40" i="9"/>
  <c r="B206" i="4" s="1"/>
  <c r="H35" i="9"/>
  <c r="B205" i="4" s="1"/>
  <c r="H34" i="9"/>
  <c r="H26" i="9"/>
  <c r="B201" i="4" s="1"/>
  <c r="H22" i="9"/>
  <c r="B200" i="4" s="1"/>
  <c r="H21" i="9"/>
  <c r="H20" i="9"/>
  <c r="G14" i="9"/>
  <c r="H15" i="9" s="1"/>
  <c r="H12" i="9"/>
  <c r="B195" i="4" s="1"/>
  <c r="H8" i="9"/>
  <c r="B194" i="4" s="1"/>
  <c r="H7" i="9"/>
  <c r="H6" i="9"/>
  <c r="B267" i="4"/>
  <c r="H8" i="7"/>
  <c r="B269" i="4" s="1"/>
  <c r="G10" i="7"/>
  <c r="B266" i="4" s="1"/>
  <c r="G7" i="8"/>
  <c r="H6" i="8"/>
  <c r="B263" i="4" s="1"/>
  <c r="H5" i="8"/>
  <c r="B262" i="4" s="1"/>
  <c r="H20" i="7"/>
  <c r="B274" i="4" s="1"/>
  <c r="H18" i="7"/>
  <c r="B273" i="4" s="1"/>
  <c r="H16" i="7"/>
  <c r="B272" i="4" s="1"/>
  <c r="G34" i="6"/>
  <c r="B283" i="4" s="1"/>
  <c r="H33" i="6"/>
  <c r="B286" i="4" s="1"/>
  <c r="H26" i="6"/>
  <c r="B285" i="4" s="1"/>
  <c r="H25" i="6"/>
  <c r="H17" i="6"/>
  <c r="B281" i="4" s="1"/>
  <c r="H16" i="6"/>
  <c r="B280" i="4" s="1"/>
  <c r="H9" i="6"/>
  <c r="B279" i="4" s="1"/>
  <c r="B278" i="4"/>
  <c r="G42" i="5"/>
  <c r="H40" i="5"/>
  <c r="B307" i="4" s="1"/>
  <c r="H39" i="5"/>
  <c r="B306" i="4" s="1"/>
  <c r="H38" i="5"/>
  <c r="G32" i="5"/>
  <c r="B300" i="4" s="1"/>
  <c r="H31" i="5"/>
  <c r="B302" i="4" s="1"/>
  <c r="H30" i="5"/>
  <c r="B301" i="4" s="1"/>
  <c r="G24" i="5"/>
  <c r="H21" i="5"/>
  <c r="B298" i="4" s="1"/>
  <c r="H18" i="5"/>
  <c r="B297" i="4" s="1"/>
  <c r="H17" i="5"/>
  <c r="G11" i="5"/>
  <c r="B289" i="4" s="1"/>
  <c r="H10" i="5"/>
  <c r="B293" i="4" s="1"/>
  <c r="H8" i="5"/>
  <c r="B292" i="4" s="1"/>
  <c r="H7" i="5"/>
  <c r="B291" i="4" s="1"/>
  <c r="H5" i="5"/>
  <c r="B290" i="4" s="1"/>
  <c r="B75" i="4" l="1"/>
  <c r="G65" i="15"/>
  <c r="B21" i="4"/>
  <c r="G78" i="18"/>
  <c r="B125" i="4"/>
  <c r="G47" i="12"/>
  <c r="H48" i="12" s="1"/>
  <c r="B295" i="4"/>
  <c r="G45" i="5"/>
  <c r="H46" i="5" s="1"/>
  <c r="G175" i="9"/>
  <c r="B271" i="4"/>
  <c r="G27" i="7"/>
  <c r="H28" i="7" s="1"/>
  <c r="B44" i="4"/>
  <c r="G57" i="17"/>
  <c r="H58" i="17" s="1"/>
  <c r="B261" i="4"/>
  <c r="H8" i="8"/>
  <c r="B112" i="4"/>
  <c r="G25" i="13"/>
  <c r="H26" i="13" s="1"/>
  <c r="B129" i="4"/>
  <c r="B51" i="4"/>
  <c r="G46" i="16"/>
  <c r="H47" i="16" s="1"/>
  <c r="B277" i="4"/>
  <c r="H19" i="6"/>
  <c r="G37" i="6"/>
  <c r="H38" i="6" s="1"/>
  <c r="B70" i="4"/>
  <c r="H66" i="15"/>
  <c r="B140" i="4"/>
  <c r="G64" i="11"/>
  <c r="H65" i="11" s="1"/>
  <c r="B304" i="4"/>
  <c r="B89" i="4"/>
  <c r="G48" i="14"/>
  <c r="H49" i="14" s="1"/>
  <c r="B5" i="4"/>
  <c r="H79" i="18"/>
  <c r="B253" i="4"/>
  <c r="B191" i="4"/>
  <c r="B203" i="4"/>
  <c r="H46" i="9"/>
  <c r="B240" i="4"/>
  <c r="H146" i="9"/>
  <c r="B165" i="4"/>
  <c r="G88" i="10"/>
  <c r="H89" i="10" s="1"/>
</calcChain>
</file>

<file path=xl/sharedStrings.xml><?xml version="1.0" encoding="utf-8"?>
<sst xmlns="http://schemas.openxmlformats.org/spreadsheetml/2006/main" count="2365" uniqueCount="1018">
  <si>
    <t>1.1.1. Assurer la cohérence entre l’aménagement de la parcelle et la politique de la collectivité</t>
  </si>
  <si>
    <t>PR</t>
  </si>
  <si>
    <t>1.1.2. Optimiser les accès et gérer les flux</t>
  </si>
  <si>
    <t xml:space="preserve">
Dispositions justifiées et satisfaisantes pour que les zones de livraison et de déchets possèdent des accès clairement différenciés permettant un cheminement spécifique sur la parcelle (par rapport aux autres flux).
</t>
  </si>
  <si>
    <t xml:space="preserve">
Dispositions prises pour assurer la séparation physique des accès piétons et vélos par rapport aux autres flux.
</t>
  </si>
  <si>
    <t>- 1 ligne</t>
  </si>
  <si>
    <t>- 2 lignes</t>
  </si>
  <si>
    <t>- 3 lignes et +</t>
  </si>
  <si>
    <t>Points supplémentaires :</t>
  </si>
  <si>
    <t>Fréquence de desserte (pour a minima une ligne ou moyenne de plusieurs lignes)</t>
  </si>
  <si>
    <t>- Au moins toutes les 20 min</t>
  </si>
  <si>
    <t>- Au moins toutes les 10 min</t>
  </si>
  <si>
    <t>Accès à une correspondance de ligne de transport en moins de 20 min:</t>
  </si>
  <si>
    <t>Proximité aux transports en commun
Nombre de lignes accessibles à moins de 600m :</t>
  </si>
  <si>
    <t>Points supplémentaires :
Nombre de lignes accessibles à moins de 200m :</t>
  </si>
  <si>
    <t>Exigence</t>
  </si>
  <si>
    <t>Points</t>
  </si>
  <si>
    <t xml:space="preserve">
Optimiser la consommation de territoire et la requalification urbaine : 
Dispositions prises pour optimiser la consommation de territoire et inscrire le projet dans une optique de requalification urbaine.
</t>
  </si>
  <si>
    <t xml:space="preserve">
Cohérence avec la politique locale d’aménagement et de développement durable du territoire : 
Justification en fonction de l’opération de la prise en compte des enjeux de développement urbain durable notamment vis-à-vis de l'exploitation rationnelle des réseaux ou ressources disponibles localement (énergie, EnR, eau, assainissement), et en vue de minimiser les nouvelles contraintes (déchets, entretien infrastructures, services).
</t>
  </si>
  <si>
    <t xml:space="preserve">
Pour les opérations de plateforme logistique / quai de messagerie / entrepôt frigorifique / hall d’exposition :
 Dispositions justifiées pour que les véhicules en attente n’empiètent pas sur le réseau routier public.
</t>
  </si>
  <si>
    <t>De 1 à 2 lignes</t>
  </si>
  <si>
    <t>De 3 à 4 lignes</t>
  </si>
  <si>
    <t>De 5 lignes et +</t>
  </si>
  <si>
    <t>1.1.4. Maîtriser les modes de déplacement et favoriser ceux qui sont les moins polluants pour une fonctionnalité optimale</t>
  </si>
  <si>
    <t>Tous modes de transport</t>
  </si>
  <si>
    <t>Favoriser l’usage des véhicules propres</t>
  </si>
  <si>
    <t>Favoriser l’usage de modes de déplacement doux</t>
  </si>
  <si>
    <t>Point supplémentaire :</t>
  </si>
  <si>
    <t xml:space="preserve">
Pour les opérations de plateforme logistique / quai de messagerie / entrepôt frigorifique / hall d’exposition :
Implantation du projet à moins de 600m d’un arrêt de transport en commun.
</t>
  </si>
  <si>
    <t xml:space="preserve">
Mener une étude spécifique visant à optimiser le nombre de places de stationnement au regard du contexte de l’opération.
</t>
  </si>
  <si>
    <t xml:space="preserve">
Etude globale de mobilité urbaine en amont du projet.
</t>
  </si>
  <si>
    <t xml:space="preserve">
Présence d’une zone de stationnement réservée aux véhicules propres (y compris pour véhicules électriques) équipée de dispositifs favorisant leur utilisation représentant au moins 10% des places de stationnement (VL)
</t>
  </si>
  <si>
    <t xml:space="preserve">
Mise en place d’un espace réservé au stationnement sécurisé des vélos à destination du personnel.
</t>
  </si>
  <si>
    <t xml:space="preserve">
ET Présence d’espaces communs appropriés (vestiaires, douches) pour les personnels cyclistes.
</t>
  </si>
  <si>
    <t xml:space="preserve">
Les emplacements vélos, dimensionnés correctement comme indiqué ci-dessus, sont abrités (locaux, abris).
</t>
  </si>
  <si>
    <t xml:space="preserve">
Approvisionnements / Livraisons à proximité par des modes de transports moins polluants.
- Choisir un site offrant une possibilité de multimodal (possibilité de raccordement fer, eau,…)
</t>
  </si>
  <si>
    <t xml:space="preserve">
Concevoir une plateforme multimodale raccordée fer
</t>
  </si>
  <si>
    <t xml:space="preserve">
Concevoir une plateforme multimodale bord à quai
</t>
  </si>
  <si>
    <t>1.1.5. Favoriser la végétalisation des surfaces</t>
  </si>
  <si>
    <t xml:space="preserve">
Taux de végétalisation du bâti
</t>
  </si>
  <si>
    <t>Toiture : Surface végétalisée supérieure à 50% de la surface de toiture</t>
  </si>
  <si>
    <t>Façades : Présence d’une surface verticale végétalisée représentant au minimum 10% de la surface totale de façades.</t>
  </si>
  <si>
    <t>Traitement des stationnements VL</t>
  </si>
  <si>
    <t>Concevoir au moins 25% des surfaces de stationnement de surface pour VL de manière végétalisée.</t>
  </si>
  <si>
    <t>Concevoir au moins 50% des surfaces de stationnement de surface pour VL de manière végétalisée.</t>
  </si>
  <si>
    <t>1.1.6. Préserver / Améliorer la biodiversité</t>
  </si>
  <si>
    <t>1.2.1. Créer une ambiance climatique extérieure satisfaisante</t>
  </si>
  <si>
    <t xml:space="preserve">
Flore
Les espèces plantées sont complémentaires entre elles, non invasives, bien adaptées au climat et au terrain, de façon à limiter les besoins en arrosage, maintenance et engrais.
</t>
  </si>
  <si>
    <t xml:space="preserve">
Faune et Flore
Mener une réflexion sur l’aménagement de la parcelle pour perturber le moins possible la faune (bruit, éclairage) et endommager le moins possible la flore (rejets polluants). Dispositions justifiées et satisfaisantes.
</t>
  </si>
  <si>
    <t xml:space="preserve">
En fonction de l’état des lieux réalisé: Réalisation d’une étude spécifique justifiant des espèces implantées dans une optique d’amélioration de la biodiversité et de reconstitution de l’habitat et des conditions de vie de la faune sur la parcelle.
</t>
  </si>
  <si>
    <t xml:space="preserve">
Relativement au vent, aux précipitations et au soleil
A partir de l’analyse du site et du projet, dispositions architecturales et de plan masse justifiées et satisfaisantes pour :
- Protéger les zones sensibles au vent et aux précipitations
- Optimiser le rapport au Soleil sur la parcelle
</t>
  </si>
  <si>
    <t xml:space="preserve">
Réduction de l’effet d’îlot de chaleur
Mise en place d’une stratégie de réduction de l’effet d’îlot de chaleur.
</t>
  </si>
  <si>
    <t>1.2.2. Créer une ambiance acoustique extérieure satisfaisante</t>
  </si>
  <si>
    <t xml:space="preserve">
Aménagement de la parcelle en cohérence avec les sources de bruit en extérieur identifiées dans l’analyse de site afin de protéger les espaces extérieurs fréquentés en fonction des activités auxquelles ils sont destinés.
Dispositions d’aménagement et de plan masse justifiées et satisfaisantes.
</t>
  </si>
  <si>
    <t xml:space="preserve">
Prendre des dispositions architecturales et/ou techniques justifiées et satisfaisantes pour limiter les nuisances sonores sur les espaces extérieurs de la parcelle.
</t>
  </si>
  <si>
    <t>1.2.3. Créer une ambiance visuelle satisfaisante</t>
  </si>
  <si>
    <t xml:space="preserve">
Aménagement de la parcelle afin d’optimiser l’accès aux vues en cohérence avec les potentialités et contraintes du patrimoine naturel et bâti identifiées dans l’analyse de site.
</t>
  </si>
  <si>
    <t>1.2.4. Assurer le droit à la qualité sanitaire des espaces pour les usagers sur la parcelle</t>
  </si>
  <si>
    <t xml:space="preserve">
Aménagement de la parcelle en prenant en compte les risques de pollution ou de nuisances olfactives des espaces extérieurs.
Choisir les espèces végétales dans un souci d’impact sanitaire minimal sur la parcelle en minimisant les espèces allergènes et toxiques.
</t>
  </si>
  <si>
    <t xml:space="preserve">
Réalisation d’une étude spécifique sur l’aménagement paysager du projet et l’impact du potentiel allergisant des essences plantées.
</t>
  </si>
  <si>
    <t>1.2.5. Assurer un éclairage extérieur nocturne suffisant</t>
  </si>
  <si>
    <t xml:space="preserve">
Aménagement de la parcelle assurant un éclairage extérieur optimal en fonction des espaces et des activités.
ET
Prendre des dispositions justifiées et satisfaisantes pour optimiser les sensations de confort et de sécurité (niveau d’éclairement suffisant) pour :
- Les entrées,
- Les accès,
- Les zones de stationnements (VL, Vélo),
- Les zones de circulation reliant les bâtiments aux stationnements,
- Les zones de tri des déchets et de livraison,
- Les zones à faible luminosité naturelle ou sensibles du point de vue de la sécurité.
</t>
  </si>
  <si>
    <t xml:space="preserve">
Pour les opérations d’entrepôt frigorifique :
Réflexion et dispositions prises afin de limiter les risques sanitaires sur les espaces extérieurs dus aux systèmes de production de froid industriel:
- Respecter une concentration en légionnelles dans l’eau du circuit inférieure à 1000 UFC/L selon la méthode normalisée de la norme ISO 11731-2[A]
</t>
  </si>
  <si>
    <t>1.3.1. Assurer le droit au soleil et à la lumière naturelle des riverains</t>
  </si>
  <si>
    <t xml:space="preserve">
Réalisation d’une étude spécifique visant à identifier le droit au Soleil et à la lumière naturelle des riverains au regard de la situation de l’existant.
ET
Dispositions prises pour optimiser ce droit en travaillant notamment sur la durée d’ensoleillement et sur les effets de masques de l’implantation du projet sur les bâtiments voisins.
</t>
  </si>
  <si>
    <t>1.3.2. Assurer le droit au calme des riverains</t>
  </si>
  <si>
    <t xml:space="preserve">
Relativement aux bruits des espaces extérieurs, intérieurs et aux bruits d’équipements
Localisation adéquate :
- Des espaces extérieurs bruyants (activités, entrées, voiries, livraisons, déchets, etc., hors équipements et locaux d’activités) pour minimiser la gêne sur les riverains,
- Des équipements et des locaux émetteurs afin de limiter la propagation des bruits d’équipement hors des limites du site (le jour et la nuit).
</t>
  </si>
  <si>
    <t>1.3.3. Assurer le droit aux vues des riverains</t>
  </si>
  <si>
    <t xml:space="preserve">
Le projet améliore les vues accessibles aux riverains, en satisfaisant à au moins une des conditions suivantes :
- Aménager des espaces paysagers de surfaces et de visibilité plus importants que l’existant,
- Végétaliser le bâti,
- Diminuer les masques.
</t>
  </si>
  <si>
    <t>L = 2H (si le voisinage est sensible)</t>
  </si>
  <si>
    <t>L = 3H (si le voisinage est sensible)</t>
  </si>
  <si>
    <t>1.3.4. Assurer le droit à la qualité sanitaire des espaces pour les riverains</t>
  </si>
  <si>
    <t xml:space="preserve">
Aménagement de la parcelle en prenant en compte les risques de pollution ou de nuisances olfactives pour les riverains.
Choisir les espèces végétales dans un souci d’impact sanitaire minimal pour les riverains en minimisant les espèces allergènes et toxiques.
</t>
  </si>
  <si>
    <t xml:space="preserve">
Réalisation d’une étude spécifique sur l’aménagement paysager du projet et l’impact du potentiel allergisant des essences plantées pour les riverains.
</t>
  </si>
  <si>
    <t>1.3.5. Limiter les nuisances visuelles nocturnes</t>
  </si>
  <si>
    <t xml:space="preserve">
Eclairage par le biais d’un dispositif d’éclairage spécifique (localisé) :
- Des cheminements fonctionnels entre bâtiments au sein d’un même site,
- Des cheminements piétons entre les zones de stationnements (véhicules ou vélos) et les entrées du bâtiment,
- Des zones de tri des déchets et de livraisons,
ET
Dispositions prises pour que cet éclairage n’occasionne pas de nuisances visuelles nocturnes pour les riverains.
</t>
  </si>
  <si>
    <t xml:space="preserve">
Dispositions prises pour que l’éclairage assurant la signalétique du site n’occasionne pas de nuisances visuelles nocturnes pour les riverains.
</t>
  </si>
  <si>
    <t>1.3.6. Choisir un site sans nuisances sur les riverains</t>
  </si>
  <si>
    <t xml:space="preserve">
Pour les opérations de plateforme logistique / quai de messagerie / entrepôt frigorifique / hall d’exposition :
La desserte du site n’engendrera pas de passage de poids-lourds en centre-ville
</t>
  </si>
  <si>
    <t xml:space="preserve">
La desserte du site n’engendrera pas de passage de poids-lourds à proximité d’habitation se trouvant à moins de :
</t>
  </si>
  <si>
    <t>100m de la voie routière</t>
  </si>
  <si>
    <t>300m de la voie routière</t>
  </si>
  <si>
    <t>1.1. AMÉNAGEMENT DE LA PARCELLE POUR UN DÉVELOPPEMENT URBAIN DURABLE</t>
  </si>
  <si>
    <t>1.2. QUALITÉ D'AMBIANCE DES ESPACES EXTÉRIEURS ACCESSIBLES POUR LES USAGERS</t>
  </si>
  <si>
    <t>1.3. IMPACT DU BATIMENT SUR LES RIVERAINS</t>
  </si>
  <si>
    <t xml:space="preserve">
- Dispositions prises pour gérer au mieux les places de parking optimisées (systèmes automatisés, signalétique, placement, etc.).
</t>
  </si>
  <si>
    <t xml:space="preserve">
Pour les opérations de commerce / gare / aérogare / hall d’exposition :
</t>
  </si>
  <si>
    <t xml:space="preserve">
Pour les opérations de plateforme logistique / quai de messagerie / entrepôt frigorifique :
</t>
  </si>
  <si>
    <t xml:space="preserve">
Pour les opérations de plateforme logistique / quai de messagerie / entrepôt frigorifique / hall d’exposition :
Respect de la règle :
</t>
  </si>
  <si>
    <t>Cible 2 - ADAPTABILITE DU BATIMENT ET CHOIX INTEGRE DES PRODUITS, SYSTEMES ET PROCEDES DE CONSTRUCTION</t>
  </si>
  <si>
    <t xml:space="preserve">2.1. CHOIX CONSTRUCTIFS POUR LA DURABILITÉ ET L’ADAPTABILITÉ DE L’OUVRAGE </t>
  </si>
  <si>
    <t xml:space="preserve">2.2 CHOIX CONSTRUCTIFS POUR LA FACILITÉ D’ENTRETIEN DE L’OUVRAGE </t>
  </si>
  <si>
    <t xml:space="preserve">2.3 CHOIX DES PRODUITS DE CONSTRUCTION AFIN DE LIMITER LES IMPACTS ENVIRONNEMENTAUX DE L’OUVRAGE </t>
  </si>
  <si>
    <t>2.1.1. Choisir des produits, systèmes ou procédés dont les caractéristiques sont vérifiées et compatibles avec l’usage</t>
  </si>
  <si>
    <t xml:space="preserve">
Le demandeur utilise, dans les domaines où ils existent, et dans des conditions permettant une mise en concurrence objective, des produits, systèmes ou procédés dont les caractéristiques d’aptitude à l’emploi ont été évaluées et vérifiées. Les produits choisis devront être compatibles avec l’usage de l’ouvrage et de chaque zone ou local.
</t>
  </si>
  <si>
    <t>2.1.2. Adaptabilité de l'ouvrage dans le temps en fonction de sa durée de vie prévisionnelle et de ses usages</t>
  </si>
  <si>
    <t>Pour les zones à adaptation fréquente et occasionnelle, dispositions techniques prises pour faciliter leur adaptation (systèmes, second oeuvre, structure).</t>
  </si>
  <si>
    <t>Réflexion et dispositions prises pour envisager un changement ou une évolution d’usage du bâtiment (structure, réseaux).</t>
  </si>
  <si>
    <t>2.1.3. Démontabilité / séparabilité des produits et procédés de construction en vue de la gestion environnementale optimale de leur fin de vie</t>
  </si>
  <si>
    <t>En cohérence avec la réflexion menée en 2.1.2, réflexion et dispositions prises pour garantir la démontabilité/séparabilité de :</t>
  </si>
  <si>
    <t>Produits de second oeuvre (hors structure, enveloppe et équipements techniques)</t>
  </si>
  <si>
    <t>De 20 à 50% (en surface)</t>
  </si>
  <si>
    <t>Plus de 50% (en surface)</t>
  </si>
  <si>
    <t>Enveloppe</t>
  </si>
  <si>
    <t>Structure du bâtiment</t>
  </si>
  <si>
    <t>Les procédés constructifs permettent la séparation maximale des produits en vue d’une gestion environnementale optimale de leur fin de vie.</t>
  </si>
  <si>
    <t xml:space="preserve">
2.2.1 Choisir des produits, systèmes et procédés de construction faciles à entretenir et limitant les impacts environnementaux de l’entretien
</t>
  </si>
  <si>
    <t xml:space="preserve">
Etablir la liste des produits nécessaires à l’entretien des produits de construction de type revêtements intérieurs (sols, murs, plafonds).
</t>
  </si>
  <si>
    <t xml:space="preserve">
Choix de produits de construction faciles à entretenir et limitant les impacts environnementaux de l’entretien (énergie (kWh/m²), CO2 (keqCO2/m²), eau (m3/m²), déchet (kg/m²)) :
</t>
  </si>
  <si>
    <t>Pour les revêtements intérieurs (sols, murs, plafonds), en fonction de la fréquence d’entretien prévue.</t>
  </si>
  <si>
    <t xml:space="preserve">
2.3.1. Connaître les impacts environnementaux des produits de construction
</t>
  </si>
  <si>
    <t>Connaissance des indicateurs d’impact environnementaux des produits de construction, selon la norme européenne EN 15804 ou internationale ISO 21930.</t>
  </si>
  <si>
    <r>
      <t xml:space="preserve">Pour au minimum </t>
    </r>
    <r>
      <rPr>
        <b/>
        <sz val="9"/>
        <color theme="3"/>
        <rFont val="Calibri"/>
        <family val="2"/>
        <scheme val="minor"/>
      </rPr>
      <t>50%</t>
    </r>
    <r>
      <rPr>
        <sz val="9"/>
        <color theme="1"/>
        <rFont val="Calibri"/>
        <family val="2"/>
        <scheme val="minor"/>
      </rPr>
      <t xml:space="preserve"> des éléments d’au moins :
</t>
    </r>
    <r>
      <rPr>
        <u/>
        <sz val="9"/>
        <color theme="1"/>
        <rFont val="Calibri"/>
        <family val="2"/>
        <scheme val="minor"/>
      </rPr>
      <t>deux</t>
    </r>
    <r>
      <rPr>
        <sz val="9"/>
        <color theme="1"/>
        <rFont val="Calibri"/>
        <family val="2"/>
        <scheme val="minor"/>
      </rPr>
      <t xml:space="preserve"> familles de produits de second oeuvre 
</t>
    </r>
    <r>
      <rPr>
        <b/>
        <sz val="9"/>
        <color theme="1"/>
        <rFont val="Calibri"/>
        <family val="2"/>
        <scheme val="minor"/>
      </rPr>
      <t>ET</t>
    </r>
    <r>
      <rPr>
        <sz val="9"/>
        <color theme="1"/>
        <rFont val="Calibri"/>
        <family val="2"/>
        <scheme val="minor"/>
      </rPr>
      <t xml:space="preserve"> 
</t>
    </r>
    <r>
      <rPr>
        <u/>
        <sz val="9"/>
        <color theme="1"/>
        <rFont val="Calibri"/>
        <family val="2"/>
        <scheme val="minor"/>
      </rPr>
      <t>une</t>
    </r>
    <r>
      <rPr>
        <sz val="9"/>
        <color theme="1"/>
        <rFont val="Calibri"/>
        <family val="2"/>
        <scheme val="minor"/>
      </rPr>
      <t xml:space="preserve"> famille de produits de gros oeuvre et/ou de voirie</t>
    </r>
  </si>
  <si>
    <r>
      <t xml:space="preserve">Pour au minimum </t>
    </r>
    <r>
      <rPr>
        <b/>
        <sz val="9"/>
        <color theme="3"/>
        <rFont val="Calibri"/>
        <family val="2"/>
        <scheme val="minor"/>
      </rPr>
      <t>50%</t>
    </r>
    <r>
      <rPr>
        <sz val="9"/>
        <color theme="1"/>
        <rFont val="Calibri"/>
        <family val="2"/>
        <scheme val="minor"/>
      </rPr>
      <t xml:space="preserve"> des éléments d’au moins :
</t>
    </r>
    <r>
      <rPr>
        <u/>
        <sz val="9"/>
        <color theme="1"/>
        <rFont val="Calibri"/>
        <family val="2"/>
        <scheme val="minor"/>
      </rPr>
      <t>quatre</t>
    </r>
    <r>
      <rPr>
        <sz val="9"/>
        <color theme="1"/>
        <rFont val="Calibri"/>
        <family val="2"/>
        <scheme val="minor"/>
      </rPr>
      <t xml:space="preserve"> familles de produits de second oeuvre 
</t>
    </r>
    <r>
      <rPr>
        <b/>
        <sz val="9"/>
        <color theme="1"/>
        <rFont val="Calibri"/>
        <family val="2"/>
        <scheme val="minor"/>
      </rPr>
      <t>ET</t>
    </r>
    <r>
      <rPr>
        <sz val="9"/>
        <color theme="1"/>
        <rFont val="Calibri"/>
        <family val="2"/>
        <scheme val="minor"/>
      </rPr>
      <t xml:space="preserve">
</t>
    </r>
    <r>
      <rPr>
        <u/>
        <sz val="9"/>
        <color theme="1"/>
        <rFont val="Calibri"/>
        <family val="2"/>
        <scheme val="minor"/>
      </rPr>
      <t>deux</t>
    </r>
    <r>
      <rPr>
        <sz val="9"/>
        <color theme="1"/>
        <rFont val="Calibri"/>
        <family val="2"/>
        <scheme val="minor"/>
      </rPr>
      <t xml:space="preserve"> familles de produits de gros oeuvre et/ou de voirie</t>
    </r>
  </si>
  <si>
    <r>
      <t xml:space="preserve">Pour au minimum </t>
    </r>
    <r>
      <rPr>
        <b/>
        <sz val="9"/>
        <color theme="3"/>
        <rFont val="Calibri"/>
        <family val="2"/>
        <scheme val="minor"/>
      </rPr>
      <t>80%</t>
    </r>
    <r>
      <rPr>
        <sz val="9"/>
        <color theme="1"/>
        <rFont val="Calibri"/>
        <family val="2"/>
        <scheme val="minor"/>
      </rPr>
      <t xml:space="preserve"> des éléments d’au moins :
</t>
    </r>
    <r>
      <rPr>
        <u/>
        <sz val="9"/>
        <color theme="1"/>
        <rFont val="Calibri"/>
        <family val="2"/>
        <scheme val="minor"/>
      </rPr>
      <t>quatre</t>
    </r>
    <r>
      <rPr>
        <sz val="9"/>
        <color theme="1"/>
        <rFont val="Calibri"/>
        <family val="2"/>
        <scheme val="minor"/>
      </rPr>
      <t xml:space="preserve"> familles de produits de second oeuvre 
</t>
    </r>
    <r>
      <rPr>
        <b/>
        <sz val="9"/>
        <color theme="1"/>
        <rFont val="Calibri"/>
        <family val="2"/>
        <scheme val="minor"/>
      </rPr>
      <t>ET</t>
    </r>
    <r>
      <rPr>
        <sz val="9"/>
        <color theme="1"/>
        <rFont val="Calibri"/>
        <family val="2"/>
        <scheme val="minor"/>
      </rPr>
      <t xml:space="preserve">
</t>
    </r>
    <r>
      <rPr>
        <u/>
        <sz val="9"/>
        <color theme="1"/>
        <rFont val="Calibri"/>
        <family val="2"/>
        <scheme val="minor"/>
      </rPr>
      <t>deux</t>
    </r>
    <r>
      <rPr>
        <sz val="9"/>
        <color theme="1"/>
        <rFont val="Calibri"/>
        <family val="2"/>
        <scheme val="minor"/>
      </rPr>
      <t xml:space="preserve"> familles de produits de gros oeuvre et/ou de voirie</t>
    </r>
  </si>
  <si>
    <r>
      <t xml:space="preserve">Pour au minimum </t>
    </r>
    <r>
      <rPr>
        <b/>
        <sz val="9"/>
        <color theme="3"/>
        <rFont val="Calibri"/>
        <family val="2"/>
        <scheme val="minor"/>
      </rPr>
      <t>80%</t>
    </r>
    <r>
      <rPr>
        <sz val="9"/>
        <color theme="1"/>
        <rFont val="Calibri"/>
        <family val="2"/>
        <scheme val="minor"/>
      </rPr>
      <t xml:space="preserve"> des éléments de </t>
    </r>
    <r>
      <rPr>
        <u/>
        <sz val="9"/>
        <color theme="1"/>
        <rFont val="Calibri"/>
        <family val="2"/>
        <scheme val="minor"/>
      </rPr>
      <t>toutes les familles</t>
    </r>
    <r>
      <rPr>
        <sz val="9"/>
        <color theme="1"/>
        <rFont val="Calibri"/>
        <family val="2"/>
        <scheme val="minor"/>
      </rPr>
      <t xml:space="preserve"> de produits (gros oeuvre et/ou voirie, et second oeuvre)</t>
    </r>
  </si>
  <si>
    <r>
      <t xml:space="preserve">Pour </t>
    </r>
    <r>
      <rPr>
        <b/>
        <sz val="9"/>
        <color theme="3"/>
        <rFont val="Calibri"/>
        <family val="2"/>
        <scheme val="minor"/>
      </rPr>
      <t>100%</t>
    </r>
    <r>
      <rPr>
        <sz val="9"/>
        <color theme="1"/>
        <rFont val="Calibri"/>
        <family val="2"/>
        <scheme val="minor"/>
      </rPr>
      <t xml:space="preserve"> des éléments de </t>
    </r>
    <r>
      <rPr>
        <u/>
        <sz val="9"/>
        <color theme="1"/>
        <rFont val="Calibri"/>
        <family val="2"/>
        <scheme val="minor"/>
      </rPr>
      <t>toutes les familles</t>
    </r>
    <r>
      <rPr>
        <sz val="9"/>
        <color theme="1"/>
        <rFont val="Calibri"/>
        <family val="2"/>
        <scheme val="minor"/>
      </rPr>
      <t xml:space="preserve"> de produits (gros oeuvre, et second oeuvre).</t>
    </r>
  </si>
  <si>
    <t>2.3.2. Choisir les produits de construction pour limiter les impacts environnementaux de l’ouvrage</t>
  </si>
  <si>
    <t>Pour l’ensemble des produits dont les indicateurs d’impacts environnementaux sont connus selon la norme européenne EN 15804 ou internationale ISO 21930 :</t>
  </si>
  <si>
    <r>
      <t xml:space="preserve">Différents scenarii de contribution des produits à la performance environnementale ont été étudiés selon la norme européenne EN 15978 ou internationale ISO 21931
- Pour le gros oeuvre </t>
    </r>
    <r>
      <rPr>
        <b/>
        <u/>
        <sz val="10"/>
        <color theme="3"/>
        <rFont val="Calibri"/>
        <family val="2"/>
        <scheme val="minor"/>
      </rPr>
      <t>OU</t>
    </r>
    <r>
      <rPr>
        <sz val="9"/>
        <color theme="1"/>
        <rFont val="Calibri"/>
        <family val="2"/>
        <scheme val="minor"/>
      </rPr>
      <t xml:space="preserve"> pour le second oeuvre :
ET
Prise en compte de ces scénarii dans le choix des produits et des principes constructifs mis en oeuvre.</t>
    </r>
  </si>
  <si>
    <r>
      <t xml:space="preserve">Différents scenarii de contribution des produits à la performance environnementale ont été étudiés selon la norme européenne EN 15978 ou internationale ISO 21931
- Pour le gros oeuvre </t>
    </r>
    <r>
      <rPr>
        <b/>
        <u/>
        <sz val="10"/>
        <color theme="3"/>
        <rFont val="Calibri"/>
        <family val="2"/>
        <scheme val="minor"/>
      </rPr>
      <t>ET</t>
    </r>
    <r>
      <rPr>
        <sz val="9"/>
        <color theme="1"/>
        <rFont val="Calibri"/>
        <family val="2"/>
        <scheme val="minor"/>
      </rPr>
      <t xml:space="preserve"> pour le second-oeuvre :
ET
Prise en compte de ces scénarii dans le choix des produits et des principes constructifs mis en oeuvre.</t>
    </r>
  </si>
  <si>
    <r>
      <t>2.3.3. Utiliser des matériaux et des produits permettant un approvisionnement de chantier le moins polluant en CO</t>
    </r>
    <r>
      <rPr>
        <vertAlign val="subscript"/>
        <sz val="9"/>
        <color theme="4" tint="-0.249977111117893"/>
        <rFont val="Calibri"/>
        <family val="2"/>
        <scheme val="minor"/>
      </rPr>
      <t>2</t>
    </r>
  </si>
  <si>
    <r>
      <rPr>
        <b/>
        <sz val="9"/>
        <color theme="1"/>
        <rFont val="Calibri"/>
        <family val="2"/>
        <scheme val="minor"/>
      </rPr>
      <t>A minima pour les produits étudiés en 2.3.1 :</t>
    </r>
    <r>
      <rPr>
        <sz val="9"/>
        <color theme="1"/>
        <rFont val="Calibri"/>
        <family val="2"/>
        <scheme val="minor"/>
      </rPr>
      <t xml:space="preserve">
Définition d’une stratégie de transport des matériaux et produits du lieu de production, transformation ou extraction jusqu’au chantier, en privilégiant les filières les moins polluantes, permettant de limiter les émissions de CO</t>
    </r>
    <r>
      <rPr>
        <vertAlign val="subscript"/>
        <sz val="9"/>
        <color theme="1"/>
        <rFont val="Calibri"/>
        <family val="2"/>
        <scheme val="minor"/>
      </rPr>
      <t>2</t>
    </r>
    <r>
      <rPr>
        <sz val="9"/>
        <color theme="1"/>
        <rFont val="Calibri"/>
        <family val="2"/>
        <scheme val="minor"/>
      </rPr>
      <t>.</t>
    </r>
  </si>
  <si>
    <t xml:space="preserve">
2.3.4. Mettre en oeuvre des matériaux et des produits permettant de piéger du CO2
</t>
  </si>
  <si>
    <r>
      <t xml:space="preserve">Mettre en oeuvre a minima un volume de </t>
    </r>
    <r>
      <rPr>
        <b/>
        <sz val="9"/>
        <color theme="1"/>
        <rFont val="Calibri"/>
        <family val="2"/>
        <scheme val="minor"/>
      </rPr>
      <t xml:space="preserve">bois certifié FSC ou PEFC </t>
    </r>
    <r>
      <rPr>
        <sz val="9"/>
        <color theme="1"/>
        <rFont val="Calibri"/>
        <family val="2"/>
        <scheme val="minor"/>
      </rPr>
      <t>de :</t>
    </r>
  </si>
  <si>
    <r>
      <t>30 dm</t>
    </r>
    <r>
      <rPr>
        <vertAlign val="superscript"/>
        <sz val="9"/>
        <color theme="1"/>
        <rFont val="Calibri"/>
        <family val="2"/>
        <scheme val="minor"/>
      </rPr>
      <t>3</t>
    </r>
    <r>
      <rPr>
        <sz val="9"/>
        <color theme="1"/>
        <rFont val="Calibri"/>
        <family val="2"/>
        <scheme val="minor"/>
      </rPr>
      <t>/m²</t>
    </r>
  </si>
  <si>
    <r>
      <t>60 dm</t>
    </r>
    <r>
      <rPr>
        <vertAlign val="superscript"/>
        <sz val="9"/>
        <color theme="1"/>
        <rFont val="Calibri"/>
        <family val="2"/>
        <scheme val="minor"/>
      </rPr>
      <t>3</t>
    </r>
    <r>
      <rPr>
        <sz val="9"/>
        <color theme="1"/>
        <rFont val="Calibri"/>
        <family val="2"/>
        <scheme val="minor"/>
      </rPr>
      <t>/m²</t>
    </r>
  </si>
  <si>
    <t>2.4 CHOIX DES PRODUITS DE CONSTRUCTION AFIN DE LIMITER LES IMPACTS SANITAIRES DE L’OUVRAGE *</t>
  </si>
  <si>
    <t>2.4.1. Connaître l'impact sanitaire des produits de construction vis-à-vis de la qualité d’air intérieur</t>
  </si>
  <si>
    <r>
      <rPr>
        <b/>
        <sz val="9"/>
        <color theme="1"/>
        <rFont val="Calibri"/>
        <family val="2"/>
        <scheme val="minor"/>
      </rPr>
      <t>ET</t>
    </r>
    <r>
      <rPr>
        <sz val="9"/>
        <color theme="1"/>
        <rFont val="Calibri"/>
        <family val="2"/>
        <scheme val="minor"/>
      </rPr>
      <t xml:space="preserve">
Connaissance des émissions de COVT et formaldéhyde pour au moins
</t>
    </r>
    <r>
      <rPr>
        <b/>
        <sz val="9"/>
        <color theme="3"/>
        <rFont val="Calibri"/>
        <family val="2"/>
        <scheme val="minor"/>
      </rPr>
      <t>- 50%</t>
    </r>
    <r>
      <rPr>
        <sz val="9"/>
        <color theme="1"/>
        <rFont val="Calibri"/>
        <family val="2"/>
        <scheme val="minor"/>
      </rPr>
      <t xml:space="preserve">
des produits en contact direct avec l’air intérieur (en surface).</t>
    </r>
  </si>
  <si>
    <r>
      <t xml:space="preserve">
</t>
    </r>
    <r>
      <rPr>
        <b/>
        <sz val="9"/>
        <color theme="1"/>
        <rFont val="Calibri"/>
        <family val="2"/>
        <scheme val="minor"/>
      </rPr>
      <t>ET</t>
    </r>
    <r>
      <rPr>
        <sz val="9"/>
        <color theme="1"/>
        <rFont val="Calibri"/>
        <family val="2"/>
        <scheme val="minor"/>
      </rPr>
      <t xml:space="preserve">
Connaissance des émissions de COVT et formaldéhyde pour au moins
</t>
    </r>
    <r>
      <rPr>
        <b/>
        <sz val="9"/>
        <color theme="3"/>
        <rFont val="Calibri"/>
        <family val="2"/>
        <scheme val="minor"/>
      </rPr>
      <t>- 80%</t>
    </r>
    <r>
      <rPr>
        <sz val="9"/>
        <color theme="1"/>
        <rFont val="Calibri"/>
        <family val="2"/>
        <scheme val="minor"/>
      </rPr>
      <t xml:space="preserve">
des produits en contact direct avec l’air intérieur (en surface).
</t>
    </r>
  </si>
  <si>
    <r>
      <rPr>
        <b/>
        <sz val="9"/>
        <color theme="1"/>
        <rFont val="Calibri"/>
        <family val="2"/>
        <scheme val="minor"/>
      </rPr>
      <t>ET</t>
    </r>
    <r>
      <rPr>
        <sz val="9"/>
        <color theme="1"/>
        <rFont val="Calibri"/>
        <family val="2"/>
        <scheme val="minor"/>
      </rPr>
      <t xml:space="preserve">
Connaissance des émissions de COVT et formaldéhyde pour au moins
</t>
    </r>
    <r>
      <rPr>
        <b/>
        <sz val="9"/>
        <color theme="3"/>
        <rFont val="Calibri"/>
        <family val="2"/>
        <scheme val="minor"/>
      </rPr>
      <t>- 100%</t>
    </r>
    <r>
      <rPr>
        <sz val="9"/>
        <color theme="1"/>
        <rFont val="Calibri"/>
        <family val="2"/>
        <scheme val="minor"/>
      </rPr>
      <t xml:space="preserve">
des produits en contact direct avec l’air intérieur (en surface).</t>
    </r>
  </si>
  <si>
    <t>2.4.2. Choisir les produits de construction pour limiter les impacts sanitaires de l’ouvrage</t>
  </si>
  <si>
    <r>
      <t xml:space="preserve">Prise en compte des impacts sanitaires dans le choix des produits en contact avec l’air intérieur.
</t>
    </r>
    <r>
      <rPr>
        <b/>
        <sz val="9"/>
        <color theme="1"/>
        <rFont val="Calibri"/>
        <family val="2"/>
        <scheme val="minor"/>
      </rPr>
      <t>ET</t>
    </r>
    <r>
      <rPr>
        <sz val="9"/>
        <color theme="1"/>
        <rFont val="Calibri"/>
        <family val="2"/>
        <scheme val="minor"/>
      </rPr>
      <t xml:space="preserve">
Sur le pourcentage de produits considéré en 2.4.1, les produits constituant les surfaces sols/murs/plafond en contact avec l’air intérieur respectent les seuils d’émission de COVT, formaldéhyde suivants :</t>
    </r>
  </si>
  <si>
    <r>
      <t xml:space="preserve">
Parmi les matériaux de l’ouvrage en contact avec l’air intérieur :
Pour </t>
    </r>
    <r>
      <rPr>
        <b/>
        <sz val="9"/>
        <color theme="3"/>
        <rFont val="Calibri"/>
        <family val="2"/>
        <scheme val="minor"/>
      </rPr>
      <t>100%</t>
    </r>
    <r>
      <rPr>
        <sz val="9"/>
        <color theme="1"/>
        <rFont val="Calibri"/>
        <family val="2"/>
        <scheme val="minor"/>
      </rPr>
      <t xml:space="preserve"> des produits de construction et de décoration, les émissions des substances listées ci-dessous sont inférieures à 1μg/m</t>
    </r>
    <r>
      <rPr>
        <vertAlign val="superscript"/>
        <sz val="9"/>
        <color theme="1"/>
        <rFont val="Calibri"/>
        <family val="2"/>
        <scheme val="minor"/>
      </rPr>
      <t>3</t>
    </r>
    <r>
      <rPr>
        <sz val="9"/>
        <color theme="1"/>
        <rFont val="Calibri"/>
        <family val="2"/>
        <scheme val="minor"/>
      </rPr>
      <t xml:space="preserve"> :
- Trichloréthylène,
- Benzène,
- Phtalate de bis(2-éthylhexyle),
- Phtalate de dibutyle,
</t>
    </r>
    <r>
      <rPr>
        <b/>
        <sz val="9"/>
        <color theme="1"/>
        <rFont val="Calibri"/>
        <family val="2"/>
        <scheme val="minor"/>
      </rPr>
      <t>ET</t>
    </r>
    <r>
      <rPr>
        <sz val="9"/>
        <color theme="1"/>
        <rFont val="Calibri"/>
        <family val="2"/>
        <scheme val="minor"/>
      </rPr>
      <t xml:space="preserve">
Pour </t>
    </r>
    <r>
      <rPr>
        <b/>
        <sz val="9"/>
        <color theme="3"/>
        <rFont val="Calibri"/>
        <family val="2"/>
        <scheme val="minor"/>
      </rPr>
      <t>100%</t>
    </r>
    <r>
      <rPr>
        <sz val="9"/>
        <color theme="1"/>
        <rFont val="Calibri"/>
        <family val="2"/>
        <scheme val="minor"/>
      </rPr>
      <t xml:space="preserve"> des revêtements de surface, respect des conditions de l’annexe II Tableau A Phase II de la directive 2010/79/UE
</t>
    </r>
  </si>
  <si>
    <r>
      <t xml:space="preserve">COVT et Formaldéhyde :
• COVT : &lt; 2000 μg/m3
</t>
    </r>
    <r>
      <rPr>
        <b/>
        <sz val="9"/>
        <rFont val="Calibri"/>
        <family val="2"/>
        <scheme val="minor"/>
      </rPr>
      <t>ET/OU</t>
    </r>
    <r>
      <rPr>
        <sz val="9"/>
        <color theme="1"/>
        <rFont val="Calibri"/>
        <family val="2"/>
        <scheme val="minor"/>
      </rPr>
      <t xml:space="preserve">
• Formaldéhyde : &lt;120 μg/m³</t>
    </r>
  </si>
  <si>
    <r>
      <t>COVT :
• &lt; 1500 μg/m</t>
    </r>
    <r>
      <rPr>
        <vertAlign val="superscript"/>
        <sz val="9"/>
        <color theme="1"/>
        <rFont val="Calibri"/>
        <family val="2"/>
        <scheme val="minor"/>
      </rPr>
      <t>3</t>
    </r>
  </si>
  <si>
    <r>
      <t>COVT :
• &lt; 1000 μg/m</t>
    </r>
    <r>
      <rPr>
        <vertAlign val="superscript"/>
        <sz val="9"/>
        <color theme="1"/>
        <rFont val="Calibri"/>
        <family val="2"/>
        <scheme val="minor"/>
      </rPr>
      <t>3</t>
    </r>
  </si>
  <si>
    <r>
      <t>Formaldéhyde :
• &lt; 60 μg/m</t>
    </r>
    <r>
      <rPr>
        <vertAlign val="superscript"/>
        <sz val="9"/>
        <color theme="1"/>
        <rFont val="Calibri"/>
        <family val="2"/>
        <scheme val="minor"/>
      </rPr>
      <t>3</t>
    </r>
  </si>
  <si>
    <r>
      <t>Formaldéhyde :
• &lt; 10 μg/m</t>
    </r>
    <r>
      <rPr>
        <vertAlign val="superscript"/>
        <sz val="9"/>
        <color theme="1"/>
        <rFont val="Calibri"/>
        <family val="2"/>
        <scheme val="minor"/>
      </rPr>
      <t>4</t>
    </r>
    <r>
      <rPr>
        <sz val="11"/>
        <color theme="1"/>
        <rFont val="Calibri"/>
        <family val="2"/>
        <scheme val="minor"/>
      </rPr>
      <t/>
    </r>
  </si>
  <si>
    <t>2.4.3. Limiter la pollution par les éventuels traitements des bois</t>
  </si>
  <si>
    <t>* IMPORTANT : Les locaux d’entrepôt des plateformes logistiques, quais de messagerie, entrepôts frigorifiques, ainsi que les halls des bâtiments d’exposition ne sont pas concernés par la sous-cible 2.4.</t>
  </si>
  <si>
    <t xml:space="preserve">3.1 OPTIMISATION DE LA GESTION DES DECHETS DE CHANTIER </t>
  </si>
  <si>
    <t>3.2. LIMITATION DES NUISANCES ET DES POLLUTIONS SUR LE CHANTIER</t>
  </si>
  <si>
    <t>3.3. LIMITATION DES CONSOMMATIONS DE RESSOURCES SUR LE CHANTIER</t>
  </si>
  <si>
    <t>4.1. REDUCTION DE LA DEMANDE ENERGETIQUE PAR LA CONCEPTION ARCHITECTURALE</t>
  </si>
  <si>
    <t>4.2. REDUCTION DE LA CONSOMMATION D'ENERGIE PRIMAIRE</t>
  </si>
  <si>
    <t>4.3. REDUCTION DES EMISSIONS DE POLLUANTS DANS L’ATMOSPHERE</t>
  </si>
  <si>
    <t>5.1 REDUCTION DE LA CONSOMMATION D’EAU DISTRIBUEE</t>
  </si>
  <si>
    <t>5.2 GESTION DES EAUX PLUVIALES A LA PARCELLE</t>
  </si>
  <si>
    <t>5.3 GESTION DES EAUX USEES</t>
  </si>
  <si>
    <t>6.1. OPTIMISATION DE LA VALORISATION DES DECHETS D’ACTIVITE</t>
  </si>
  <si>
    <t>6.2. QUALITE DU SYSTEME DE GESTION DES DECHETS D’ACTIVITE</t>
  </si>
  <si>
    <t>7.1. OPTIMISER LA CONCEPTION DE L’OUVRAGE POUR UN ENTRETIEN ET UNE MAINTENANCE SIMPLIFIES DES SYSTEMES ET DU BATI</t>
  </si>
  <si>
    <t>7.2. CONCEPTION DE L’OUVRAGE POUR LE SUIVI ET LE CONTROLE DES CONSOMMATIONS</t>
  </si>
  <si>
    <t>7.3. CONCEPTION DE L’OUVRAGE POUR LE SUIVI ET LE CONTROLE DES PERFORMANCES DES SYSTEMES ET DES CONDITIONS DE CONFORT</t>
  </si>
  <si>
    <t>8.2. CREATION DE CONDITIONS DE CONFORT HYGROTHERMIQUE EN MODE CHAUFFAGE</t>
  </si>
  <si>
    <t>8.3. CREATION DE CONDITIONS DE CONFORT HYGROTHERMIQUE DANS LES LOCAUX N'AYANT PAS RECOURS A UN SYSTEME DE REFROIDISSEMENT</t>
  </si>
  <si>
    <t>8.4. CREATION DE CONDITIONS DE CONFORT HYGROTHERMIQUE EN MODE REFROIDISSEMENT</t>
  </si>
  <si>
    <t>9.1 CREATION D’UNE QUALITE D’AMBIANCE ACOUSTIQUE ADAPTEE AUX DIFFERENTS LOCAUX</t>
  </si>
  <si>
    <t>10.1 OPTIMISATION DE L’ECLAIRAGE NATUREL</t>
  </si>
  <si>
    <t>10.2 ECLAIRAGE ARTIFICIEL CONFORTABLE</t>
  </si>
  <si>
    <t>11.1 MAITRISE DES SOURCES D’ODEURS DESAGREABLES</t>
  </si>
  <si>
    <t>12.1 LIMITATION DE L’EXPOSITION ELECTROMAGNETIQUE</t>
  </si>
  <si>
    <t>12.2 CREATION DES CONDITIONS D’HYGIENE SPECIFIQUE</t>
  </si>
  <si>
    <t>13.1. GARANTIE D’UNE VENTILATION EFFICACE</t>
  </si>
  <si>
    <t>13.2 MAITRISE DES SOURCES DE POLLUTION DE L’AIR INTERIEUR</t>
  </si>
  <si>
    <t>14.1. QUALITE DE CONCEPTION DU RESEAU INTERIEUR</t>
  </si>
  <si>
    <t>14.2. MAITRISE DE LA TEMPERATURE DANS LE RESEAU INTERIEUR</t>
  </si>
  <si>
    <t>14.3. MAITRISE DES TRAITEMENTS</t>
  </si>
  <si>
    <t>14.4. QUALITE DE L’EAU DES ESPACES DE BAIGNADE</t>
  </si>
  <si>
    <t>3.1.1. Identifier et quantifier les déchets de chantier par typologies</t>
  </si>
  <si>
    <t>3.1.2. Réduire les déchets de chantier à la source</t>
  </si>
  <si>
    <t>Prendre des dispositions techniques et/ou organisationnelles pour réduire à la source la production de déchets de chantier. Dispositions justifiées et satisfaisantes.</t>
  </si>
  <si>
    <t>3.1.3. Valoriser au mieux les déchets de chantier en adéquation avec les filières locales existantes et s’assurer de la destination adéquate des déchets</t>
  </si>
  <si>
    <t>• 10% (respectivement 20% en démolition préalable)</t>
  </si>
  <si>
    <t>• 20% (respectivement 30% en démolition préalable)</t>
  </si>
  <si>
    <t>• 30% (respectivement 40% en démolition préalable)</t>
  </si>
  <si>
    <t>• 40% (respectivement 50% en démolition préalable)</t>
  </si>
  <si>
    <t>• 50% (respectivement 60% en démolition préalable)</t>
  </si>
  <si>
    <t>• 70% (respectivement 80% en démolition préalable)</t>
  </si>
  <si>
    <t>• 10%</t>
  </si>
  <si>
    <t>• 20%</t>
  </si>
  <si>
    <t>• 50%</t>
  </si>
  <si>
    <t>• 70%</t>
  </si>
  <si>
    <r>
      <rPr>
        <b/>
        <sz val="9"/>
        <color theme="1"/>
        <rFont val="Calibri"/>
        <family val="2"/>
        <scheme val="minor"/>
      </rPr>
      <t>Valorisation matière des déchets</t>
    </r>
    <r>
      <rPr>
        <sz val="9"/>
        <color theme="1"/>
        <rFont val="Calibri"/>
        <family val="2"/>
        <scheme val="minor"/>
      </rPr>
      <t xml:space="preserve">
Pourcentage de déchets valorisés via une valorisation matière (par rapport à la masse totale de déchets générés valorisables) supérieur à :</t>
    </r>
  </si>
  <si>
    <t>3.1.4. Optimiser la collecte, le tri et le regroupement des déchets de chantier</t>
  </si>
  <si>
    <r>
      <t xml:space="preserve">En s’appuyant sur l’analyse du site, réalisation d’un plan de gestion des déchets de chantier précisant :
• les modalités de collecte et de tri de chaque typologie de déchet,
• Le degré de détail de tri pratiqué parmi les typologies de déchets en fonction de la place disponible et des filières en aval.
</t>
    </r>
    <r>
      <rPr>
        <b/>
        <sz val="9"/>
        <color theme="1"/>
        <rFont val="Calibri"/>
        <family val="2"/>
        <scheme val="minor"/>
      </rPr>
      <t>ET</t>
    </r>
    <r>
      <rPr>
        <sz val="9"/>
        <color theme="1"/>
        <rFont val="Calibri"/>
        <family val="2"/>
        <scheme val="minor"/>
      </rPr>
      <t xml:space="preserve">
Assurer le suivi et le respect pendant le chantier du plan de gestion des déchets de chantier</t>
    </r>
  </si>
  <si>
    <t>3.2.1. Limiter les nuisances acoustiques</t>
  </si>
  <si>
    <t>En présence de riverains
Etablir un planning des phases bruyantes du chantier et dispositions prises (de nature organisationnelle et/ou sur le matériel et les engins) pour limiter les nuisances acoustiques pour les riverains en fonction de ce planning.</t>
  </si>
  <si>
    <r>
      <t xml:space="preserve">Points supplémentaires :
Réaliser un </t>
    </r>
    <r>
      <rPr>
        <u/>
        <sz val="9"/>
        <color theme="1"/>
        <rFont val="Calibri"/>
        <family val="2"/>
        <scheme val="minor"/>
      </rPr>
      <t>suivi des niveaux de bruit et/ou des vibrations</t>
    </r>
    <r>
      <rPr>
        <sz val="9"/>
        <color theme="1"/>
        <rFont val="Calibri"/>
        <family val="2"/>
        <scheme val="minor"/>
      </rPr>
      <t xml:space="preserve"> par le biais d’un dispositif spécifique, selon un protocole de suivi le mieux adapté au contexte et en lien avec le planning établi
</t>
    </r>
    <r>
      <rPr>
        <b/>
        <sz val="9"/>
        <color theme="1"/>
        <rFont val="Calibri"/>
        <family val="2"/>
        <scheme val="minor"/>
      </rPr>
      <t>ET</t>
    </r>
    <r>
      <rPr>
        <sz val="9"/>
        <color theme="1"/>
        <rFont val="Calibri"/>
        <family val="2"/>
        <scheme val="minor"/>
      </rPr>
      <t xml:space="preserve">
Dispositions correctives prises le cas échéant.</t>
    </r>
  </si>
  <si>
    <t>3.2.2. Limiter les nuisances visuelles et optimiser la propreté du chantier</t>
  </si>
  <si>
    <t>Dispositions prises pour limiter les nuisances visuelles dues au chantier et pour garantir la propreté de ce dernier.
Dispositions justifiées et satisfaisantes.</t>
  </si>
  <si>
    <t>3.2.3. Eviter la pollution des eaux et du sol</t>
  </si>
  <si>
    <t>Identifier les produits potentiellement polluants utilisés lors du chantier (huiles de décoffrage principalement) et choisir des produits offrant une garantie de moindre toxicité</t>
  </si>
  <si>
    <t>Dispositions prises pour limiter la pollution des eaux et du sol :</t>
  </si>
  <si>
    <t>En récupérant et en traitant les effluents polluants du chantier,</t>
  </si>
  <si>
    <t>En optimisant le nettoyage des engins et du matériel.</t>
  </si>
  <si>
    <t>3.2.4. Eviter la pollution de l’air et maîtriser l’impact sanitaire de l’air</t>
  </si>
  <si>
    <t>Dispositions prises sur les techniques constructives et/ou de nature organisationnelle pour limiter les pollutions de l’air et le dégagement de poussières. Dispositions justifiées et satisfaisantes</t>
  </si>
  <si>
    <t>3.2.5. Préserver la biodiversité pendant le chantier</t>
  </si>
  <si>
    <r>
      <t xml:space="preserve">Dispositions prises sur l’aménagement du chantier pour </t>
    </r>
    <r>
      <rPr>
        <b/>
        <sz val="9"/>
        <color theme="1"/>
        <rFont val="Calibri"/>
        <family val="2"/>
        <scheme val="minor"/>
      </rPr>
      <t>préserver</t>
    </r>
    <r>
      <rPr>
        <sz val="9"/>
        <color theme="1"/>
        <rFont val="Calibri"/>
        <family val="2"/>
        <scheme val="minor"/>
      </rPr>
      <t xml:space="preserve"> la biodiversité végétale et animale (en regard du contexte) pendant le chantier. Dispositions justifiées et satisfaisantes.
En particulier, réflexion menée pour perturber le moins possible la faune (bruit, éclairage) et endommager le moins possible la flore (rejets polluants).</t>
    </r>
  </si>
  <si>
    <t>3.3.1. Réduire les consommations d’énergie sur le chantier</t>
  </si>
  <si>
    <r>
      <t xml:space="preserve">Dispositions prises pour adopter une stratégie de réduction des consommations d’énergie pendant le chantier. Dispositions justifiées et satisfaisantes
</t>
    </r>
    <r>
      <rPr>
        <b/>
        <sz val="9"/>
        <color theme="1"/>
        <rFont val="Calibri"/>
        <family val="2"/>
        <scheme val="minor"/>
      </rPr>
      <t>ET</t>
    </r>
    <r>
      <rPr>
        <sz val="9"/>
        <color theme="1"/>
        <rFont val="Calibri"/>
        <family val="2"/>
        <scheme val="minor"/>
      </rPr>
      <t xml:space="preserve">
Dispositions prises en cas de surconsommation décelée</t>
    </r>
  </si>
  <si>
    <t>3.3.2. Réduire les consommations d’eau sur le chantier</t>
  </si>
  <si>
    <r>
      <t xml:space="preserve">Dispositions prises pour adopter une stratégie de réduction des consommations d’eau pendant le chantier. Dispositions justifiées et satisfaisantes
</t>
    </r>
    <r>
      <rPr>
        <b/>
        <sz val="9"/>
        <color theme="1"/>
        <rFont val="Calibri"/>
        <family val="2"/>
        <scheme val="minor"/>
      </rPr>
      <t>ET</t>
    </r>
    <r>
      <rPr>
        <sz val="9"/>
        <color theme="1"/>
        <rFont val="Calibri"/>
        <family val="2"/>
        <scheme val="minor"/>
      </rPr>
      <t xml:space="preserve">
Dispositions prises en cas de surconsommation décelée</t>
    </r>
  </si>
  <si>
    <t>3.3.3. Faciliter la réutilisation sur site des terres excavées</t>
  </si>
  <si>
    <r>
      <t xml:space="preserve">Dispositions prises pour réutiliser sur site les terres excavées lors des terrassements du chantier et éviter ainsi leur évacuation hors du chantier. Dispositions justifiées et satisfaisantes.
</t>
    </r>
    <r>
      <rPr>
        <b/>
        <sz val="9"/>
        <color theme="1"/>
        <rFont val="Calibri"/>
        <family val="2"/>
        <scheme val="minor"/>
      </rPr>
      <t>ET</t>
    </r>
    <r>
      <rPr>
        <sz val="9"/>
        <color theme="1"/>
        <rFont val="Calibri"/>
        <family val="2"/>
        <scheme val="minor"/>
      </rPr>
      <t xml:space="preserve">
Justification d’un bilan neutre en termes de terres enlevées/restituées</t>
    </r>
  </si>
  <si>
    <t>Justifier la conception bioclimatique du bâtiment à l’aide :
• d’une notice décrivant la conception du projet (volumétrie, plan masse, orientation des surfaces vitrées, composants bioclimatiques) en fonction du contexte, et de l’activité dans les locaux,
• De la réduction des besoins énergétiques (Bchauffage, Bfroid, Béclairage) calculés à l’aide d’une Simulation Thermique Dynamique.</t>
  </si>
  <si>
    <t xml:space="preserve">
4.1.1. Améliorer l’aptitude du bâtiment à réduire ses besoins énergétiques
</t>
  </si>
  <si>
    <t>4.1.2. Améliorer la perméabilité à l’air de l’enveloppe</t>
  </si>
  <si>
    <t>4.1.3. Améliorer l'aptitude de l'enveloppe des entrepôts frigorifiques à limiter les déperditions</t>
  </si>
  <si>
    <t>Pour les entrepôts frigorifiques à température dirigée positive</t>
  </si>
  <si>
    <t>Pour les entrepôts frigorifiques à température dirigée négative</t>
  </si>
  <si>
    <t>Les portes sectionnelles donnant sur un volume non refroidi devront respecter les normes en vigueur et justifier des valeurs de transmission thermique suivantes :</t>
  </si>
  <si>
    <t>Uporte&lt;0,6W/m²K</t>
  </si>
  <si>
    <t>Uporte&lt;0,35W/m²K</t>
  </si>
  <si>
    <t>4.2.1. Réduire la consommation d’énergie primaire due au chauffage, au refroidissement, à l'éclairage, à l’ECS, à la ventilation, et aux auxiliaires de fonctionnement,liés au confort des usagers</t>
  </si>
  <si>
    <r>
      <t xml:space="preserve">
Fournir une notice énergétique justifiant les principes constructifs et équipements mis en oeuvre
</t>
    </r>
    <r>
      <rPr>
        <b/>
        <sz val="9"/>
        <color theme="1"/>
        <rFont val="Calibri"/>
        <family val="2"/>
        <scheme val="minor"/>
      </rPr>
      <t>ET</t>
    </r>
    <r>
      <rPr>
        <sz val="9"/>
        <color theme="1"/>
        <rFont val="Calibri"/>
        <family val="2"/>
        <scheme val="minor"/>
      </rPr>
      <t xml:space="preserve">
Justifier un gain de </t>
    </r>
    <r>
      <rPr>
        <b/>
        <sz val="9"/>
        <color theme="1"/>
        <rFont val="Calibri"/>
        <family val="2"/>
        <scheme val="minor"/>
      </rPr>
      <t>10%</t>
    </r>
    <r>
      <rPr>
        <sz val="9"/>
        <color theme="1"/>
        <rFont val="Calibri"/>
        <family val="2"/>
        <scheme val="minor"/>
      </rPr>
      <t xml:space="preserve"> par rapport à une consommation de référence</t>
    </r>
    <r>
      <rPr>
        <vertAlign val="superscript"/>
        <sz val="9"/>
        <color theme="1"/>
        <rFont val="Calibri"/>
        <family val="2"/>
        <scheme val="minor"/>
      </rPr>
      <t>(1)</t>
    </r>
    <r>
      <rPr>
        <sz val="9"/>
        <color theme="1"/>
        <rFont val="Calibri"/>
        <family val="2"/>
        <scheme val="minor"/>
      </rPr>
      <t>à l’aide d’une Simulation Thermique Dynamique sur les postes ci-dessous uniquement :
• Le chauffage
• Le Refroidissement
• La Production d’eau chaude sanitaire
• La Ventilation des locaux pour le chauffage, le refroidissement et la ventilation
• Les auxiliaires de Distribution et génération pour le chauffage, le refroidissement et l’eau chaude sanitaire
• L’éclairage artificiel des locaux</t>
    </r>
    <r>
      <rPr>
        <vertAlign val="superscript"/>
        <sz val="9"/>
        <color theme="1"/>
        <rFont val="Calibri"/>
        <family val="2"/>
        <scheme val="minor"/>
      </rPr>
      <t xml:space="preserve">(2)
</t>
    </r>
    <r>
      <rPr>
        <i/>
        <sz val="8"/>
        <color theme="4" tint="-0.249977111117893"/>
        <rFont val="Calibri"/>
        <family val="2"/>
        <scheme val="minor"/>
      </rPr>
      <t>(1) La méthodologie de calcul ainsi que la définition des valeurs de références doivent être conformes au guide pratique.
(2) Ce poste de consommation doit prendre en compte tous les éclairages artificiels à l’exclusion de ceux cités en 4.2.2.</t>
    </r>
    <r>
      <rPr>
        <sz val="9"/>
        <color theme="1"/>
        <rFont val="Calibri"/>
        <family val="2"/>
        <scheme val="minor"/>
      </rPr>
      <t xml:space="preserve">
</t>
    </r>
  </si>
  <si>
    <t>Valorisation de la performance énergétique du bâtiment :</t>
  </si>
  <si>
    <t>• Gain de 20%</t>
  </si>
  <si>
    <t>• Gain de 30%</t>
  </si>
  <si>
    <t>• Gain de 40%</t>
  </si>
  <si>
    <t>• Gain de 50%</t>
  </si>
  <si>
    <t>• Gain de 60%</t>
  </si>
  <si>
    <t>• Gain de 70%</t>
  </si>
  <si>
    <t>• Gain de 80%</t>
  </si>
  <si>
    <t>• Bâtiment à énergie positive</t>
  </si>
  <si>
    <t>4.2.2. Limiter les consommations de l’éclairage artificiel non lié au confort visuel des usagers</t>
  </si>
  <si>
    <r>
      <t xml:space="preserve">Dispositions justifiées et satisfaisantes prises pour limiter les consommations d’énergie pour l’éclairage artificiel non lié au confort visuel des usagers et relatif aux éclairages énumérés ci-contre à droite.
</t>
    </r>
    <r>
      <rPr>
        <i/>
        <sz val="9"/>
        <color theme="4" tint="-0.249977111117893"/>
        <rFont val="Calibri"/>
        <family val="2"/>
        <scheme val="minor"/>
      </rPr>
      <t>Les dispositions mise en oeuvre concernent la puissance et/ou la gestion de l’éclairage artificiel.</t>
    </r>
  </si>
  <si>
    <t>• L’éclairage de sécurité</t>
  </si>
  <si>
    <t>• L’éclairage lié au process</t>
  </si>
  <si>
    <t>• L’éclairage de mise en valeur des objets et marchandises</t>
  </si>
  <si>
    <t>• L’éclairage des parkings</t>
  </si>
  <si>
    <t>• L’éclairage extérieur</t>
  </si>
  <si>
    <t xml:space="preserve">
4.2.3. Limiter les consommations des équipements électromécaniques
</t>
  </si>
  <si>
    <t>Dispositions justifiées et satisfaisantes prises pour limiter les consommations d’énergie relativement aux équipements électromécaniques.</t>
  </si>
  <si>
    <t>4.2.4. Recours à des énergies renouvelables</t>
  </si>
  <si>
    <t>• 30%</t>
  </si>
  <si>
    <t>• 40%</t>
  </si>
  <si>
    <t>4.2.5 Efficacité des systèmes frigorifiques des entrepôts frigorifiques</t>
  </si>
  <si>
    <t>Expression de la valeur du COP global de l’installation.
Performance atteinte :</t>
  </si>
  <si>
    <t>Entrepôts à température dirigée positive de 5 à 12°C :</t>
  </si>
  <si>
    <t>Entrepôts à température dirigée positive de 0 à 5°C:</t>
  </si>
  <si>
    <t>Entrepôts à température dirigée négative :</t>
  </si>
  <si>
    <t>COP &gt; 2,80</t>
  </si>
  <si>
    <t>COP &gt; 3,10</t>
  </si>
  <si>
    <t>COP &gt; 2,60</t>
  </si>
  <si>
    <t>COP &gt; 2,75</t>
  </si>
  <si>
    <t>COP &gt; 1,40</t>
  </si>
  <si>
    <t>COP &gt; 1,70</t>
  </si>
  <si>
    <r>
      <t xml:space="preserve">Réalisation d’une étude de faisabilité sur le recours aux énergies renouvelables(EnR).
</t>
    </r>
    <r>
      <rPr>
        <i/>
        <sz val="9"/>
        <color theme="4" tint="-0.249977111117893"/>
        <rFont val="Calibri"/>
        <family val="2"/>
        <scheme val="minor"/>
      </rPr>
      <t>(Les éléments à inclure dans cette étude sont précisés dans le guide pratique)</t>
    </r>
  </si>
  <si>
    <t>4.3.1. Quantités d'équivalent CO2 générées par l'utilisation de l'énergie</t>
  </si>
  <si>
    <r>
      <t>Calcul des quantités de CO</t>
    </r>
    <r>
      <rPr>
        <vertAlign val="subscript"/>
        <sz val="9"/>
        <color theme="1"/>
        <rFont val="Calibri"/>
        <family val="2"/>
        <scheme val="minor"/>
      </rPr>
      <t>2</t>
    </r>
    <r>
      <rPr>
        <sz val="9"/>
        <color theme="1"/>
        <rFont val="Calibri"/>
        <family val="2"/>
        <scheme val="minor"/>
      </rPr>
      <t xml:space="preserve"> (eq-CO</t>
    </r>
    <r>
      <rPr>
        <vertAlign val="subscript"/>
        <sz val="9"/>
        <color theme="1"/>
        <rFont val="Calibri"/>
        <family val="2"/>
        <scheme val="minor"/>
      </rPr>
      <t>2</t>
    </r>
    <r>
      <rPr>
        <sz val="9"/>
        <color theme="1"/>
        <rFont val="Calibri"/>
        <family val="2"/>
        <scheme val="minor"/>
      </rPr>
      <t>) générées pour le bâtiment par l’utilisation de l’énergie sur les postes pris en compte en 4.2.1.</t>
    </r>
  </si>
  <si>
    <r>
      <t>Justification que le choix énergétique (calcul des quantités de CO</t>
    </r>
    <r>
      <rPr>
        <vertAlign val="subscript"/>
        <sz val="9"/>
        <color theme="1"/>
        <rFont val="Calibri"/>
        <family val="2"/>
        <scheme val="minor"/>
      </rPr>
      <t>2</t>
    </r>
    <r>
      <rPr>
        <sz val="9"/>
        <color theme="1"/>
        <rFont val="Calibri"/>
        <family val="2"/>
        <scheme val="minor"/>
      </rPr>
      <t xml:space="preserve"> (eq-CO</t>
    </r>
    <r>
      <rPr>
        <vertAlign val="subscript"/>
        <sz val="9"/>
        <color theme="1"/>
        <rFont val="Calibri"/>
        <family val="2"/>
        <scheme val="minor"/>
      </rPr>
      <t>2</t>
    </r>
    <r>
      <rPr>
        <sz val="9"/>
        <color theme="1"/>
        <rFont val="Calibri"/>
        <family val="2"/>
        <scheme val="minor"/>
      </rPr>
      <t>) générées pour différentes variantes énergétiques) correspond au meilleur compromis au regard de ces émissions de CO</t>
    </r>
    <r>
      <rPr>
        <vertAlign val="subscript"/>
        <sz val="9"/>
        <color theme="1"/>
        <rFont val="Calibri"/>
        <family val="2"/>
        <scheme val="minor"/>
      </rPr>
      <t>2</t>
    </r>
    <r>
      <rPr>
        <sz val="9"/>
        <color theme="1"/>
        <rFont val="Calibri"/>
        <family val="2"/>
        <scheme val="minor"/>
      </rPr>
      <t xml:space="preserve"> et des objectifs environnementaux du demandeur.</t>
    </r>
  </si>
  <si>
    <r>
      <t>Diminution des émissions de quantité de CO</t>
    </r>
    <r>
      <rPr>
        <vertAlign val="subscript"/>
        <sz val="9"/>
        <color theme="1"/>
        <rFont val="Calibri"/>
        <family val="2"/>
        <scheme val="minor"/>
      </rPr>
      <t>2</t>
    </r>
    <r>
      <rPr>
        <sz val="9"/>
        <color theme="1"/>
        <rFont val="Calibri"/>
        <family val="2"/>
        <scheme val="minor"/>
      </rPr>
      <t xml:space="preserve"> par rapport à des émissions d’équivalent CO</t>
    </r>
    <r>
      <rPr>
        <vertAlign val="subscript"/>
        <sz val="9"/>
        <color theme="1"/>
        <rFont val="Calibri"/>
        <family val="2"/>
        <scheme val="minor"/>
      </rPr>
      <t>2</t>
    </r>
    <r>
      <rPr>
        <sz val="9"/>
        <color theme="1"/>
        <rFont val="Calibri"/>
        <family val="2"/>
        <scheme val="minor"/>
      </rPr>
      <t xml:space="preserve"> de références</t>
    </r>
    <r>
      <rPr>
        <vertAlign val="superscript"/>
        <sz val="9"/>
        <color theme="1"/>
        <rFont val="Calibri"/>
        <family val="2"/>
        <scheme val="minor"/>
      </rPr>
      <t xml:space="preserve">(1) </t>
    </r>
    <r>
      <rPr>
        <sz val="9"/>
        <color theme="1"/>
        <rFont val="Calibri"/>
        <family val="2"/>
        <scheme val="minor"/>
      </rPr>
      <t xml:space="preserve">générées par l’utilisation de l’énergie sur les postes liés au bâti, justifier un gain de :
-----------
</t>
    </r>
    <r>
      <rPr>
        <i/>
        <sz val="9"/>
        <color theme="4" tint="-0.249977111117893"/>
        <rFont val="Calibri"/>
        <family val="2"/>
        <scheme val="minor"/>
      </rPr>
      <t>(1) Les émissions d’équivalent CO2 de références sont calculées selon la Simulation Thermique Dynamique de référence prise en 4.2.1.</t>
    </r>
  </si>
  <si>
    <t>4.3.2. Quantités d'équivalent SO2 générées par l'utilisation de l'énergie</t>
  </si>
  <si>
    <r>
      <t>Calcul des quantités de SO</t>
    </r>
    <r>
      <rPr>
        <vertAlign val="subscript"/>
        <sz val="9"/>
        <color theme="1"/>
        <rFont val="Calibri"/>
        <family val="2"/>
        <scheme val="minor"/>
      </rPr>
      <t>2</t>
    </r>
    <r>
      <rPr>
        <sz val="9"/>
        <color theme="1"/>
        <rFont val="Calibri"/>
        <family val="2"/>
        <scheme val="minor"/>
      </rPr>
      <t xml:space="preserve"> (eq-SO</t>
    </r>
    <r>
      <rPr>
        <vertAlign val="subscript"/>
        <sz val="9"/>
        <color theme="1"/>
        <rFont val="Calibri"/>
        <family val="2"/>
        <scheme val="minor"/>
      </rPr>
      <t>2</t>
    </r>
    <r>
      <rPr>
        <sz val="9"/>
        <color theme="1"/>
        <rFont val="Calibri"/>
        <family val="2"/>
        <scheme val="minor"/>
      </rPr>
      <t>) générées pour le bâtiment par l’utilisation de l’énergie sur les postes pris en compte en 4.2.1.</t>
    </r>
  </si>
  <si>
    <r>
      <t>Justification que le choix énergétique (étude de plusieurs variantes énergétiques) correspond au meilleur compromis au regard de ces émissions de SO</t>
    </r>
    <r>
      <rPr>
        <vertAlign val="subscript"/>
        <sz val="9"/>
        <color theme="1"/>
        <rFont val="Calibri"/>
        <family val="2"/>
        <scheme val="minor"/>
      </rPr>
      <t>2</t>
    </r>
    <r>
      <rPr>
        <sz val="9"/>
        <color theme="1"/>
        <rFont val="Calibri"/>
        <family val="2"/>
        <scheme val="minor"/>
      </rPr>
      <t xml:space="preserve"> et des objectifs environnementaux du demandeur.</t>
    </r>
  </si>
  <si>
    <t xml:space="preserve">
4.3.3. Impact sur la couche d’ozone
</t>
  </si>
  <si>
    <t>Choix d’équipements énergétiques utilisant des composants à ODP nul.</t>
  </si>
  <si>
    <t>4.3.4 Choisir le fluide frigorigène des installations des entrepôts frigorifiques pour limiter sa contribution aux impacts environnementaux</t>
  </si>
  <si>
    <t>• IGWP&lt; 750</t>
  </si>
  <si>
    <t>• IGWP&lt; 10</t>
  </si>
  <si>
    <r>
      <t xml:space="preserve">Expression de la valeur de l’indice de potentiel de réchauffement global de l’installation IGWP (kg eq CO2/kW)
Performance atteinte :
</t>
    </r>
    <r>
      <rPr>
        <b/>
        <sz val="9"/>
        <color theme="1"/>
        <rFont val="Calibri"/>
        <family val="2"/>
        <scheme val="minor"/>
      </rPr>
      <t>Entrepôts à température dirigée positive ou négative :</t>
    </r>
  </si>
  <si>
    <t>5.1.1. Limiter les besoins en eau dans les sanitaires</t>
  </si>
  <si>
    <t>• Activités autres</t>
  </si>
  <si>
    <t>5.1.2. Limiter le recours à l’eau distribuée</t>
  </si>
  <si>
    <t>• 25%</t>
  </si>
  <si>
    <t>5.1.3. Connaître la consommation globale d’eau totale et d’eau distribuée</t>
  </si>
  <si>
    <r>
      <t xml:space="preserve">
Détermination (ou estimation) de la consommation prévisionnelle :
- d’eau totale consommée par le bâtiment en m3/an et en m3/UF/an </t>
    </r>
    <r>
      <rPr>
        <sz val="10"/>
        <color theme="4" tint="-0.249977111117893"/>
        <rFont val="Calibri"/>
        <family val="2"/>
        <scheme val="minor"/>
      </rPr>
      <t>*</t>
    </r>
    <r>
      <rPr>
        <sz val="9"/>
        <color theme="1"/>
        <rFont val="Calibri"/>
        <family val="2"/>
        <scheme val="minor"/>
      </rPr>
      <t xml:space="preserve">
- d’eau distribuée consommée par le bâtiment en m3/an et en m3/UF/an </t>
    </r>
    <r>
      <rPr>
        <sz val="10"/>
        <color theme="4" tint="-0.249977111117893"/>
        <rFont val="Calibri"/>
        <family val="2"/>
        <scheme val="minor"/>
      </rPr>
      <t>*</t>
    </r>
    <r>
      <rPr>
        <sz val="9"/>
        <color theme="1"/>
        <rFont val="Calibri"/>
        <family val="2"/>
        <scheme val="minor"/>
      </rPr>
      <t xml:space="preserve">
</t>
    </r>
    <r>
      <rPr>
        <i/>
        <sz val="9"/>
        <color theme="4" tint="-0.249977111117893"/>
        <rFont val="Calibri"/>
        <family val="2"/>
        <scheme val="minor"/>
      </rPr>
      <t>* L’unité fonctionnelle (UF) est par défaut le m² (voir définition)</t>
    </r>
    <r>
      <rPr>
        <sz val="9"/>
        <color theme="1"/>
        <rFont val="Calibri"/>
        <family val="2"/>
        <scheme val="minor"/>
      </rPr>
      <t xml:space="preserve">
</t>
    </r>
  </si>
  <si>
    <t>5.2.1. Limiter l’imperméabilisation de la parcelle</t>
  </si>
  <si>
    <r>
      <t xml:space="preserve">Le </t>
    </r>
    <r>
      <rPr>
        <b/>
        <sz val="9"/>
        <color theme="1"/>
        <rFont val="Calibri"/>
        <family val="2"/>
        <scheme val="minor"/>
      </rPr>
      <t>coefficient d'imperméabilisation global</t>
    </r>
    <r>
      <rPr>
        <sz val="9"/>
        <color theme="1"/>
        <rFont val="Calibri"/>
        <family val="2"/>
        <scheme val="minor"/>
      </rPr>
      <t xml:space="preserve"> </t>
    </r>
    <r>
      <rPr>
        <u/>
        <sz val="9"/>
        <color theme="1"/>
        <rFont val="Calibri"/>
        <family val="2"/>
        <scheme val="minor"/>
      </rPr>
      <t>après réalisation</t>
    </r>
    <r>
      <rPr>
        <sz val="9"/>
        <color theme="1"/>
        <rFont val="Calibri"/>
        <family val="2"/>
        <scheme val="minor"/>
      </rPr>
      <t xml:space="preserve"> est :</t>
    </r>
  </si>
  <si>
    <r>
      <t>• C</t>
    </r>
    <r>
      <rPr>
        <vertAlign val="subscript"/>
        <sz val="10"/>
        <color theme="1"/>
        <rFont val="Calibri"/>
        <family val="2"/>
        <scheme val="minor"/>
      </rPr>
      <t>imp</t>
    </r>
    <r>
      <rPr>
        <sz val="10"/>
        <color theme="1"/>
        <rFont val="Calibri"/>
        <family val="2"/>
        <scheme val="minor"/>
      </rPr>
      <t xml:space="preserve"> ≤ 80%</t>
    </r>
  </si>
  <si>
    <r>
      <t>• C</t>
    </r>
    <r>
      <rPr>
        <vertAlign val="subscript"/>
        <sz val="10"/>
        <color theme="1"/>
        <rFont val="Calibri"/>
        <family val="2"/>
        <scheme val="minor"/>
      </rPr>
      <t>imp</t>
    </r>
    <r>
      <rPr>
        <sz val="10"/>
        <color theme="1"/>
        <rFont val="Calibri"/>
        <family val="2"/>
        <scheme val="minor"/>
      </rPr>
      <t xml:space="preserve"> ≤ 65%</t>
    </r>
  </si>
  <si>
    <t>5.2.2. Gérer les eaux pluviales de manière alternative</t>
  </si>
  <si>
    <t>Réflexion menée sur le stockage temporaire des eaux pluviales et le débit de fuite de la parcelle. Dispositions justifiées et satisfaisantes.</t>
  </si>
  <si>
    <r>
      <t xml:space="preserve">Réaliser une </t>
    </r>
    <r>
      <rPr>
        <b/>
        <sz val="9"/>
        <color theme="1"/>
        <rFont val="Calibri"/>
        <family val="2"/>
        <scheme val="minor"/>
      </rPr>
      <t xml:space="preserve">étude de faisabilité de l’infiltration à la parcelle </t>
    </r>
    <r>
      <rPr>
        <sz val="9"/>
        <color theme="1"/>
        <rFont val="Calibri"/>
        <family val="2"/>
        <scheme val="minor"/>
      </rPr>
      <t>et si l’étude conclut à une pertinence de l’infiltration, mise en oeuvre de technique(s) d’infiltration infiltrant une partie des eaux pluviales stockées.</t>
    </r>
  </si>
  <si>
    <t>• 60%</t>
  </si>
  <si>
    <r>
      <t>Le volume de stockage temporaire d’eaux pluviales au droit de la parcelle est réalisé avec des</t>
    </r>
    <r>
      <rPr>
        <b/>
        <sz val="9"/>
        <color theme="1"/>
        <rFont val="Calibri"/>
        <family val="2"/>
        <scheme val="minor"/>
      </rPr>
      <t xml:space="preserve"> techniques alternatives</t>
    </r>
    <r>
      <rPr>
        <sz val="9"/>
        <color theme="1"/>
        <rFont val="Calibri"/>
        <family val="2"/>
        <scheme val="minor"/>
      </rPr>
      <t xml:space="preserve"> à hauteur de:</t>
    </r>
  </si>
  <si>
    <t>5.2.3. Lutter contre la pollution chronique</t>
  </si>
  <si>
    <t>Définir en fonction de la pluviométrie locale, l’occurrence et la durée moyenne d’une pluie type.</t>
  </si>
  <si>
    <r>
      <t xml:space="preserve">Dispositions techniques prises pour assurer, pour les pluies d’une durée type :
• Le prétraitement des pluies d’occurrence </t>
    </r>
    <r>
      <rPr>
        <u/>
        <sz val="9"/>
        <color theme="4" tint="-0.249977111117893"/>
        <rFont val="Calibri"/>
        <family val="2"/>
        <scheme val="minor"/>
      </rPr>
      <t>inférieure ou égale à l’occurrence type</t>
    </r>
    <r>
      <rPr>
        <sz val="9"/>
        <color theme="1"/>
        <rFont val="Calibri"/>
        <family val="2"/>
        <scheme val="minor"/>
      </rPr>
      <t xml:space="preserve">,
</t>
    </r>
    <r>
      <rPr>
        <b/>
        <sz val="9"/>
        <color theme="1"/>
        <rFont val="Calibri"/>
        <family val="2"/>
        <scheme val="minor"/>
      </rPr>
      <t>ET</t>
    </r>
    <r>
      <rPr>
        <sz val="9"/>
        <color theme="1"/>
        <rFont val="Calibri"/>
        <family val="2"/>
        <scheme val="minor"/>
      </rPr>
      <t xml:space="preserve">
Transmission à l’exploitant d’une notice d’entretien semestriel.</t>
    </r>
  </si>
  <si>
    <r>
      <t xml:space="preserve">Dispositions techniques prises pour assurer, pour les pluies d’une durée type :
• Le prétraitement des pluies d’occurrence </t>
    </r>
    <r>
      <rPr>
        <u/>
        <sz val="9"/>
        <color theme="4" tint="-0.249977111117893"/>
        <rFont val="Calibri"/>
        <family val="2"/>
        <scheme val="minor"/>
      </rPr>
      <t>strictement supérieure à l’occurrence type</t>
    </r>
    <r>
      <rPr>
        <sz val="9"/>
        <color theme="1"/>
        <rFont val="Calibri"/>
        <family val="2"/>
        <scheme val="minor"/>
      </rPr>
      <t xml:space="preserve">.
</t>
    </r>
    <r>
      <rPr>
        <b/>
        <sz val="9"/>
        <color theme="1"/>
        <rFont val="Calibri"/>
        <family val="2"/>
        <scheme val="minor"/>
      </rPr>
      <t>ET</t>
    </r>
    <r>
      <rPr>
        <sz val="9"/>
        <color theme="1"/>
        <rFont val="Calibri"/>
        <family val="2"/>
        <scheme val="minor"/>
      </rPr>
      <t xml:space="preserve">
Transmission à l’exploitant d’une notice d’entretien semestriel.</t>
    </r>
  </si>
  <si>
    <t>5.2.4. Lutter contre la pollution accidentelle</t>
  </si>
  <si>
    <r>
      <t xml:space="preserve">
Sur les éventuelles zones imperméabilisées à risque sur lesquelles les eaux peuvent ruisseler et induire une pollution accidentelle, mise en place d’un dispositif de traitement des eaux pluviales avec by-pass et :
• Dispositions prises pour avertir de la saturation de l’ouvrage et permettre l’évacuation des boues polluées
• Elaboration d’une procédure d’intervention et de gestion des polluants et transmission de cette procédure à l’exploitant.
</t>
    </r>
    <r>
      <rPr>
        <b/>
        <sz val="9"/>
        <color theme="1"/>
        <rFont val="Calibri"/>
        <family val="2"/>
        <scheme val="minor"/>
      </rPr>
      <t>ET</t>
    </r>
    <r>
      <rPr>
        <sz val="9"/>
        <color theme="1"/>
        <rFont val="Calibri"/>
        <family val="2"/>
        <scheme val="minor"/>
      </rPr>
      <t xml:space="preserve">
Transmission à l’exploitant d’une notice d’entretien semestriel
</t>
    </r>
  </si>
  <si>
    <t>5.3.1. Maîtriser les rejets d’eaux usées</t>
  </si>
  <si>
    <t>En assainissement non collectif</t>
  </si>
  <si>
    <t>En assainissement collectif</t>
  </si>
  <si>
    <r>
      <t xml:space="preserve">Réalisation d’une étude de sol et de dimensionnement de l’installation d’assainissement non collectif, pour assurer le </t>
    </r>
    <r>
      <rPr>
        <b/>
        <sz val="9"/>
        <color theme="1"/>
        <rFont val="Calibri"/>
        <family val="2"/>
        <scheme val="minor"/>
      </rPr>
      <t>traitement des eaux usées</t>
    </r>
    <r>
      <rPr>
        <sz val="9"/>
        <color theme="1"/>
        <rFont val="Calibri"/>
        <family val="2"/>
        <scheme val="minor"/>
      </rPr>
      <t xml:space="preserve">
</t>
    </r>
    <r>
      <rPr>
        <b/>
        <sz val="9"/>
        <color theme="1"/>
        <rFont val="Calibri"/>
        <family val="2"/>
        <scheme val="minor"/>
      </rPr>
      <t>ET</t>
    </r>
    <r>
      <rPr>
        <sz val="9"/>
        <color theme="1"/>
        <rFont val="Calibri"/>
        <family val="2"/>
        <scheme val="minor"/>
      </rPr>
      <t xml:space="preserve">
Dispositions prises pour, assurer le traitement sur site conformes aux préconisations de l’étude et de la </t>
    </r>
    <r>
      <rPr>
        <b/>
        <sz val="9"/>
        <color theme="1"/>
        <rFont val="Calibri"/>
        <family val="2"/>
        <scheme val="minor"/>
      </rPr>
      <t>norme EN 12566-3</t>
    </r>
    <r>
      <rPr>
        <sz val="9"/>
        <color theme="1"/>
        <rFont val="Calibri"/>
        <family val="2"/>
        <scheme val="minor"/>
      </rPr>
      <t xml:space="preserve"> </t>
    </r>
    <r>
      <rPr>
        <b/>
        <i/>
        <sz val="9"/>
        <color rgb="FF92D050"/>
        <rFont val="Calibri"/>
        <family val="2"/>
        <scheme val="minor"/>
      </rPr>
      <t>[A]</t>
    </r>
    <r>
      <rPr>
        <sz val="9"/>
        <color theme="1"/>
        <rFont val="Calibri"/>
        <family val="2"/>
        <scheme val="minor"/>
      </rPr>
      <t xml:space="preserve">. Justification de l’exutoire choisi, en fonction des conclusions de d’étude.
</t>
    </r>
    <r>
      <rPr>
        <i/>
        <sz val="9"/>
        <color theme="4" tint="-0.249977111117893"/>
        <rFont val="Calibri"/>
        <family val="2"/>
        <scheme val="minor"/>
      </rPr>
      <t>Dans l’étude, étudier différents scénarii de traitement des eaux usées, en abordant la faisabilité sous un angle technique, économique, environnemental et sanitaire.</t>
    </r>
  </si>
  <si>
    <r>
      <t xml:space="preserve">Dispositions techniques prises pour traiter les eaux usées de manière à satisfaire les valeurs limites de rejets des eaux usées ci-dessous :
• DBO5 : 35 mg/L
• MES : 30 mg/L
</t>
    </r>
    <r>
      <rPr>
        <b/>
        <sz val="9"/>
        <color theme="1"/>
        <rFont val="Calibri"/>
        <family val="2"/>
        <scheme val="minor"/>
      </rPr>
      <t>OU</t>
    </r>
    <r>
      <rPr>
        <sz val="9"/>
        <color theme="1"/>
        <rFont val="Calibri"/>
        <family val="2"/>
        <scheme val="minor"/>
      </rPr>
      <t xml:space="preserve">
Respect de la règlementation locale dans le cas où celle-ci serait plus contraignante que les valeurs précitées.</t>
    </r>
  </si>
  <si>
    <r>
      <t xml:space="preserve">
Réaliser une étude de faisabilité sur l’installation d’un système de traitement innovant pour le traitement sur site des eaux usées.
</t>
    </r>
    <r>
      <rPr>
        <b/>
        <sz val="9"/>
        <color theme="1"/>
        <rFont val="Calibri"/>
        <family val="2"/>
        <scheme val="minor"/>
      </rPr>
      <t>ET</t>
    </r>
    <r>
      <rPr>
        <sz val="9"/>
        <color theme="1"/>
        <rFont val="Calibri"/>
        <family val="2"/>
        <scheme val="minor"/>
      </rPr>
      <t xml:space="preserve">
</t>
    </r>
    <r>
      <rPr>
        <u/>
        <sz val="9"/>
        <color theme="1"/>
        <rFont val="Calibri"/>
        <family val="2"/>
        <scheme val="minor"/>
      </rPr>
      <t>Dans le cas où l’étude a montré un avantage environnemental par rapport au raccordement au réseau</t>
    </r>
    <r>
      <rPr>
        <sz val="9"/>
        <color theme="1"/>
        <rFont val="Calibri"/>
        <family val="2"/>
        <scheme val="minor"/>
      </rPr>
      <t xml:space="preserve">, assurer le traitement sur site des eaux usées par le biais d’un </t>
    </r>
    <r>
      <rPr>
        <b/>
        <sz val="9"/>
        <color theme="1"/>
        <rFont val="Calibri"/>
        <family val="2"/>
        <scheme val="minor"/>
      </rPr>
      <t>système d’assainissement alternatif innovant</t>
    </r>
    <r>
      <rPr>
        <sz val="9"/>
        <color theme="1"/>
        <rFont val="Calibri"/>
        <family val="2"/>
        <scheme val="minor"/>
      </rPr>
      <t xml:space="preserve"> dont la conception est conforme à la réglementation du pays considéré, satisfaisant aux normes de rejet réglementaires s’il en existe et minimisant les nuisances potentielles (de nature olfactives, visuelles et auditives) engendrées aux usagers et aux riverains.
</t>
    </r>
  </si>
  <si>
    <t>5.3.2. Recycler les eaux grises</t>
  </si>
  <si>
    <r>
      <t xml:space="preserve">Dispositions prises suite à une étude de faisabilité, pour assurer le </t>
    </r>
    <r>
      <rPr>
        <b/>
        <sz val="9"/>
        <color theme="1"/>
        <rFont val="Calibri"/>
        <family val="2"/>
        <scheme val="minor"/>
      </rPr>
      <t xml:space="preserve">traitement et le recyclage d’une partie des eaux grises </t>
    </r>
    <r>
      <rPr>
        <sz val="9"/>
        <color theme="1"/>
        <rFont val="Calibri"/>
        <family val="2"/>
        <scheme val="minor"/>
      </rPr>
      <t xml:space="preserve">pour les usages potentiels le permettant (sanitaires, arrosage, lavage des sols, eaux techniques, etc.), en respectant une norme technique en pratique dans le pays concerné, quand il en existe une.
</t>
    </r>
    <r>
      <rPr>
        <i/>
        <sz val="9"/>
        <color theme="4" tint="-0.249977111117893"/>
        <rFont val="Calibri"/>
        <family val="2"/>
        <scheme val="minor"/>
      </rPr>
      <t>Dans l’étude de faisabilité, étudier différents scénarii de recyclage des eaux grises, pour différents usages, en abordant la faisabilité sous un angle technique, économique, environnemental et sanitaire.</t>
    </r>
  </si>
  <si>
    <t>5.3.3. En réseau unitaire, limiter les rejets d’eaux pluviales au réseau</t>
  </si>
  <si>
    <r>
      <t xml:space="preserve">En assainissement collectif - réseau unitaire
En fonction de l’imperméabilisation de la parcelle (calcul effectué en 5.2.1) et du(des) recyclage(s) éventuel(s) de l’eau pluviale, détermination du pourcentage d’eau pluviale non rejetée au réseau annuellement
</t>
    </r>
    <r>
      <rPr>
        <b/>
        <sz val="9"/>
        <color theme="1"/>
        <rFont val="Calibri"/>
        <family val="2"/>
        <scheme val="minor"/>
      </rPr>
      <t>ET</t>
    </r>
    <r>
      <rPr>
        <sz val="9"/>
        <color theme="1"/>
        <rFont val="Calibri"/>
        <family val="2"/>
        <scheme val="minor"/>
      </rPr>
      <t xml:space="preserve"> performance ci-contre à droite atteinte.
-------------
</t>
    </r>
    <r>
      <rPr>
        <i/>
        <sz val="9"/>
        <color theme="4" tint="-0.249977111117893"/>
        <rFont val="Calibri"/>
        <family val="2"/>
        <scheme val="minor"/>
      </rPr>
      <t>Justification de cette performance à l’aide d’un</t>
    </r>
    <r>
      <rPr>
        <i/>
        <u/>
        <sz val="9"/>
        <color theme="4" tint="-0.249977111117893"/>
        <rFont val="Calibri"/>
        <family val="2"/>
        <scheme val="minor"/>
      </rPr>
      <t xml:space="preserve"> bilan des apports en eau pluviale</t>
    </r>
    <r>
      <rPr>
        <i/>
        <sz val="9"/>
        <color theme="4" tint="-0.249977111117893"/>
        <rFont val="Calibri"/>
        <family val="2"/>
        <scheme val="minor"/>
      </rPr>
      <t xml:space="preserve"> à pas de temps journalier, tenant compte du(des) recyclage(s) éventuel(s), modélisant le comportement journalier des rejets d’eau pluviale.</t>
    </r>
  </si>
  <si>
    <t>6.1.1. Préconiser ou choisir les filières d’enlèvement des déchets en privilégiant leur valorisation</t>
  </si>
  <si>
    <t>• pour a minima 50% des déchets</t>
  </si>
  <si>
    <t>• pour 100% des déchets (valorisation systématique)</t>
  </si>
  <si>
    <t>• pour a minima 80% des déchets</t>
  </si>
  <si>
    <t>6.1.2. Favoriser la valorisation des déchets organiques</t>
  </si>
  <si>
    <t>Pour les opérations où cela est un enjeu, dispositions justifiées et satisfaisantes pour permettre la valorisation future (lors de l’exploitation du bâtiment) des déchets organiques :
- Soit par une prescription de raccordement à une filière de valorisation existante, à transmettre au futur exploitant ou au(x) futur(s) preneur(s) de l’ouvrage
- Soit par la conception d’une unité de valorisation sur site, comprenant une surface adéquate pour l’entreposage des déchets organiques, tout en minimisant les nuisances pour les occupants et les riverains
Justifier d’un bilan environnemental meilleur qu’en ayant recours à d’autres solutions. Envisager pour cela différents scenarii.</t>
  </si>
  <si>
    <t>6.1.3. Favoriser la réduction de l’encombrement des déchets d’activité</t>
  </si>
  <si>
    <t>Pour les opérations où cela est un enjeu (comprenant a minima une activité logistique, commerciale ou hôtelière) :
Dispositions architecturales justifiées et satisfaisantes pour permettre une réduction du volume des déchets d’activité, notamment en positionnant et dimensionnant une(des) zone(s) de compactage et/ou de broyage.</t>
  </si>
  <si>
    <t>Dispositions justifiées et satisfaisantes pour garantir un stockage adéquat des déchets avant enlèvement en veillant à concevoir des locaux et/ou zones déchets adapté(e)s au contexte de l’opération et dimensionné(e)s en conséquence (surface en m²). Justifier le dimensionnement en fonction des quantités estimées et du choix des filières établi en 6.1.1</t>
  </si>
  <si>
    <t>Optimisation de la conception des locaux et/ou zones déchets en sur-dimensionnant et/ou en améliorant l’ergonomie de la zone.</t>
  </si>
  <si>
    <r>
      <rPr>
        <b/>
        <sz val="9"/>
        <color theme="1"/>
        <rFont val="Calibri"/>
        <family val="2"/>
        <scheme val="minor"/>
      </rPr>
      <t>En cas de chantiers récurrents sur l’ouvrage</t>
    </r>
    <r>
      <rPr>
        <sz val="9"/>
        <color theme="1"/>
        <rFont val="Calibri"/>
        <family val="2"/>
        <scheme val="minor"/>
      </rPr>
      <t xml:space="preserve">, dispositions architecturales justifiées et satisfaisantes pour faciliter le tri commun des déchets d’activités et des déchets des chantiers récurrents sur l’opération.
</t>
    </r>
    <r>
      <rPr>
        <b/>
        <sz val="9"/>
        <color theme="1"/>
        <rFont val="Calibri"/>
        <family val="2"/>
        <scheme val="minor"/>
      </rPr>
      <t>ET</t>
    </r>
    <r>
      <rPr>
        <sz val="9"/>
        <color theme="1"/>
        <rFont val="Calibri"/>
        <family val="2"/>
        <scheme val="minor"/>
      </rPr>
      <t xml:space="preserve">
Veiller à ce que ce tri commun ne perturbe pas les circuits de déchets d’activité</t>
    </r>
  </si>
  <si>
    <r>
      <t xml:space="preserve">6.2.1. Dimensionnement adéquat des locaux/zones déchets*
-------
</t>
    </r>
    <r>
      <rPr>
        <i/>
        <sz val="8"/>
        <color theme="4" tint="-0.249977111117893"/>
        <rFont val="Calibri"/>
        <family val="2"/>
        <scheme val="minor"/>
      </rPr>
      <t>* Si les preneurs ne sont pas connus, justifier l’estimation réalisée et les hypothèses prises</t>
    </r>
  </si>
  <si>
    <t>6.2.2. Garantir l’hygiène des locaux/zones déchets</t>
  </si>
  <si>
    <r>
      <t xml:space="preserve">Mise en place de moyens de nettoyage des locaux, zones et équipements où sont stockés les déchets (arrivée d’eau et siphon d’évacuation) </t>
    </r>
    <r>
      <rPr>
        <b/>
        <sz val="9"/>
        <color theme="1"/>
        <rFont val="Calibri"/>
        <family val="2"/>
        <scheme val="minor"/>
      </rPr>
      <t>ET</t>
    </r>
    <r>
      <rPr>
        <sz val="9"/>
        <color theme="1"/>
        <rFont val="Calibri"/>
        <family val="2"/>
        <scheme val="minor"/>
      </rPr>
      <t xml:space="preserve"> justifier les conditions de ventilation (en conformité avec la réglementation si elle existe).
</t>
    </r>
    <r>
      <rPr>
        <u/>
        <sz val="9"/>
        <color theme="1"/>
        <rFont val="Calibri"/>
        <family val="2"/>
        <scheme val="minor"/>
      </rPr>
      <t>En cas de zones déchets extérieures</t>
    </r>
    <r>
      <rPr>
        <sz val="9"/>
        <color theme="1"/>
        <rFont val="Calibri"/>
        <family val="2"/>
        <scheme val="minor"/>
      </rPr>
      <t>, dispositions prises pour garantir la protection au vent et à la pluie des zones extérieures éventuelles.</t>
    </r>
  </si>
  <si>
    <t>6.2.3. Optimiser les circuits de déchets d’activité</t>
  </si>
  <si>
    <t>Etudier la position des locaux/zones déchets par rapport aux entrées des camions d’enlèvement.</t>
  </si>
  <si>
    <t xml:space="preserve"> </t>
  </si>
  <si>
    <t>7.1.1 Concevoir l'ouvrage de façon à faciliter les interventions d'entretien / maintenance pendant son exploitation</t>
  </si>
  <si>
    <t>Equipements de production</t>
  </si>
  <si>
    <t>Terminaux</t>
  </si>
  <si>
    <t>Réseaux</t>
  </si>
  <si>
    <t xml:space="preserve">
Dispositions architecturales et techniques permettant un accès aux systèmes, de chauffage/rafraîchissement, de ventilation, aux transformateurs, groupes électrogènes et systèmes de gestion de l’eau (y compris traitements d’eau éventuels) et leur préservation (vis-à-vis du gel notamment).
Dispositions justifiées et satisfaisantes.
</t>
  </si>
  <si>
    <t xml:space="preserve">
Les interventions d’entretien/maintenance, y compris pour le remplacement de tous les équipements, peuvent être effectuées sans dégradation du bâti relativement à tous les systèmes suivants :
- Chauffage/rafraîchissement,
- Ventilation,
- Lots courants forts/courants faibles (transformateurs, groupes électrogènes),
- Gestion de l’eau,
- Process.
</t>
  </si>
  <si>
    <t xml:space="preserve">
Relativement à tous les systèmes techniques, accès possible et dimensionnement adéquat du moyen d’accès pour tous les terminaux des équipements des locaux à occupation autre que passagère.
</t>
  </si>
  <si>
    <t>7.1.2. Faciliter la planification et la traçabilité des opérations de maintenance</t>
  </si>
  <si>
    <t>Un spécialiste de l’exploitation est impliqué pendant la conception de l’ouvrage,
ET
Dispositions prises en conséquence pour le processus de maintenance choisi (éléments pris en charge, niveaux de maintenance, présence d’exigences de résultat) :</t>
  </si>
  <si>
    <t>• Pour le lot CVC,</t>
  </si>
  <si>
    <t>• Pour les lots courants forts/courants faibles,</t>
  </si>
  <si>
    <t>• Pour la gestion de l’eau.</t>
  </si>
  <si>
    <t>7.1.3. Assurer la facilité d’accès pour l'entretien et la maintenance du bâti</t>
  </si>
  <si>
    <t>7.1.4. Garantir les performances du bâtiment et les conditions de confort des usagers</t>
  </si>
  <si>
    <t>7.2.1. Mettre à disposition des moyens de comptage pour le suivi des consommations d’énergie</t>
  </si>
  <si>
    <r>
      <t xml:space="preserve">
Présence de moyens de comptage pour les équipements ou systèmes allant au-delà des 5 postes cités dans le</t>
    </r>
    <r>
      <rPr>
        <b/>
        <i/>
        <sz val="9"/>
        <color rgb="FF009900"/>
        <rFont val="Calibri"/>
        <family val="2"/>
        <scheme val="minor"/>
      </rPr>
      <t xml:space="preserve"> PR</t>
    </r>
    <r>
      <rPr>
        <sz val="9"/>
        <color theme="1"/>
        <rFont val="Calibri"/>
        <family val="2"/>
        <scheme val="minor"/>
      </rPr>
      <t xml:space="preserve"> ci-dessus pour les éléments liés au bâti ET non liés au bâti, et a minima pour les postes suivants s’ils existent ;
- Bureautique,
- Piscine-SPA,
- Cuisine,
- Blanchisserie,
- Eclairage de mise en valeur des objets et des marchandises, autres équipements énergétiques non destinés à assurer le confort des personnes.
</t>
    </r>
  </si>
  <si>
    <r>
      <t xml:space="preserve">
</t>
    </r>
    <r>
      <rPr>
        <b/>
        <sz val="9"/>
        <color theme="1"/>
        <rFont val="Calibri"/>
        <family val="2"/>
        <scheme val="minor"/>
      </rPr>
      <t>Archivage des suivis de consommation d’énergie</t>
    </r>
    <r>
      <rPr>
        <sz val="9"/>
        <color theme="1"/>
        <rFont val="Calibri"/>
        <family val="2"/>
        <scheme val="minor"/>
      </rPr>
      <t xml:space="preserve">
Présence d’un </t>
    </r>
    <r>
      <rPr>
        <b/>
        <sz val="9"/>
        <color theme="1"/>
        <rFont val="Calibri"/>
        <family val="2"/>
        <scheme val="minor"/>
      </rPr>
      <t xml:space="preserve">système automatique </t>
    </r>
    <r>
      <rPr>
        <sz val="9"/>
        <color theme="1"/>
        <rFont val="Calibri"/>
        <family val="2"/>
        <scheme val="minor"/>
      </rPr>
      <t>permettant le suivi des consommations avec archivage des valeurs et possibilité d’établir des historiques, statistiques, analyses</t>
    </r>
    <r>
      <rPr>
        <b/>
        <sz val="9"/>
        <color theme="1"/>
        <rFont val="Calibri"/>
        <family val="2"/>
        <scheme val="minor"/>
      </rPr>
      <t xml:space="preserve"> a minima sur les compteurs identifiés </t>
    </r>
    <r>
      <rPr>
        <sz val="9"/>
        <color theme="1"/>
        <rFont val="Calibri"/>
        <family val="2"/>
        <scheme val="minor"/>
      </rPr>
      <t xml:space="preserve">comme étant les plus significatifs.
</t>
    </r>
  </si>
  <si>
    <t>7.2.2. Mettre à disposition des moyens de comptage pour le suivi des consommations d’eau</t>
  </si>
  <si>
    <r>
      <t xml:space="preserve">
Justifier une arborescence de comptage qui permette un suivi des consommations d’eau totales adapté au contexte du bâtiment et l’appréhension des fuites d’eau.
</t>
    </r>
    <r>
      <rPr>
        <b/>
        <sz val="9"/>
        <color theme="1"/>
        <rFont val="Calibri"/>
        <family val="2"/>
        <scheme val="minor"/>
      </rPr>
      <t>ET</t>
    </r>
    <r>
      <rPr>
        <sz val="9"/>
        <color theme="1"/>
        <rFont val="Calibri"/>
        <family val="2"/>
        <scheme val="minor"/>
      </rPr>
      <t xml:space="preserve">
En fonction de l’arborescence définie, mise en place de dispositifs de comptage permettant le suivi des consommations d’eau du réseau de distribution
</t>
    </r>
  </si>
  <si>
    <t xml:space="preserve">
A partir de l’arborescence de comptages demandée ci-dessus, pour les usages qui se prêtent au sous comptage, mise en oeuvre d’une arborescence de sous comptage permettant le suivi spécifique des consommations d’eau par zone et/ou système de gestion de l’eau et/ou type d’eau via :
</t>
  </si>
  <si>
    <r>
      <t xml:space="preserve">• Un </t>
    </r>
    <r>
      <rPr>
        <b/>
        <sz val="9"/>
        <color theme="3" tint="-0.249977111117893"/>
        <rFont val="Calibri"/>
        <family val="2"/>
        <scheme val="minor"/>
      </rPr>
      <t>deuxième</t>
    </r>
    <r>
      <rPr>
        <sz val="9"/>
        <color theme="1"/>
        <rFont val="Calibri"/>
        <family val="2"/>
        <scheme val="minor"/>
      </rPr>
      <t xml:space="preserve"> niveau de sous comptage.</t>
    </r>
  </si>
  <si>
    <r>
      <t xml:space="preserve">• Un </t>
    </r>
    <r>
      <rPr>
        <b/>
        <sz val="9"/>
        <color theme="3" tint="-0.249977111117893"/>
        <rFont val="Calibri"/>
        <family val="2"/>
        <scheme val="minor"/>
      </rPr>
      <t>premier</t>
    </r>
    <r>
      <rPr>
        <sz val="9"/>
        <color theme="1"/>
        <rFont val="Calibri"/>
        <family val="2"/>
        <scheme val="minor"/>
      </rPr>
      <t xml:space="preserve"> niveau de sous comptage,</t>
    </r>
  </si>
  <si>
    <t xml:space="preserve">
En cas de recours à une eau non potable, mise en place de dispositifs de
comptage permettant le suivi des consommations d’eau pour les types d’eau
suivants :
- Eau pluviale,
- ET/OU Eau puisée,
- ET/OU Eaux grises.
</t>
  </si>
  <si>
    <r>
      <t xml:space="preserve">
</t>
    </r>
    <r>
      <rPr>
        <b/>
        <sz val="9"/>
        <color theme="1"/>
        <rFont val="Calibri"/>
        <family val="2"/>
        <scheme val="minor"/>
      </rPr>
      <t>Archivage des suivis des consommations d’eau</t>
    </r>
    <r>
      <rPr>
        <sz val="9"/>
        <color theme="1"/>
        <rFont val="Calibri"/>
        <family val="2"/>
        <scheme val="minor"/>
      </rPr>
      <t xml:space="preserve">
Présence d’un </t>
    </r>
    <r>
      <rPr>
        <b/>
        <sz val="9"/>
        <color theme="1"/>
        <rFont val="Calibri"/>
        <family val="2"/>
        <scheme val="minor"/>
      </rPr>
      <t>système automatique</t>
    </r>
    <r>
      <rPr>
        <sz val="9"/>
        <color theme="1"/>
        <rFont val="Calibri"/>
        <family val="2"/>
        <scheme val="minor"/>
      </rPr>
      <t xml:space="preserve"> permettant le suivi des consommations avec archivage des valeurs et possibilité d’établir des historiques, statistiques, analyses </t>
    </r>
    <r>
      <rPr>
        <b/>
        <sz val="9"/>
        <color theme="1"/>
        <rFont val="Calibri"/>
        <family val="2"/>
        <scheme val="minor"/>
      </rPr>
      <t>a minima sur les compteurs identifiés</t>
    </r>
    <r>
      <rPr>
        <sz val="9"/>
        <color theme="1"/>
        <rFont val="Calibri"/>
        <family val="2"/>
        <scheme val="minor"/>
      </rPr>
      <t xml:space="preserve"> comme étant les plus significatifs.
</t>
    </r>
  </si>
  <si>
    <t>7.3.1. Mettre à disposition les moyens pour le suivi des conditions de confort</t>
  </si>
  <si>
    <t>Contrôle des systèmes de chauffage et de refroidissement</t>
  </si>
  <si>
    <t>Contrôle des systèmes de ventilation</t>
  </si>
  <si>
    <t>Contrôle des systèmes d’éclairage artificiel</t>
  </si>
  <si>
    <t>Mise en place de moyens de contrôle et de pilotage centralisé des températures ou plages de températures de consigne :
• Local par local.</t>
  </si>
  <si>
    <t>Mise en place de moyens de contrôle et de pilotage centralisé des débits d’air neuf par zone en fonction du taux d’occupation des locaux.</t>
  </si>
  <si>
    <t>Dispositions prises pour la gestion de la temporisation de l’éclairage extérieur.</t>
  </si>
  <si>
    <t>7.3.2. Mettre à disposition les moyens pour l’optimisation du fonctionnement des systèmes et la détection de défauts</t>
  </si>
  <si>
    <t xml:space="preserve">
Présence de moyens de contrôle permettant :
• La détection de défauts et la génération d’alarmes (anomalies de fonctionnement, dérive des consommations) pour :
- Le lot CVC,
- Les lots courants forts/courants faibles,
- Les systèmes de process.
</t>
  </si>
  <si>
    <t>• La détection de fuites (pour les systèmes de gestion de l’eau)</t>
  </si>
  <si>
    <t>Cible 8 - CONFORT HYGROTHERMIQUE</t>
  </si>
  <si>
    <t>(1) Ces dispositions sont prises pour répondre aux problématiques de chauffage, de refroidissement et/ou d’hygrométrie pendant l’année.</t>
  </si>
  <si>
    <t>8.1.1. Améliorer l’aptitude du bâtiment à favoriser de bonnes conditions de confort hygrothermique</t>
  </si>
  <si>
    <t>Dispositions architecturales justifiées et satisfaisantes pour optimiser le confort hygrothermique.</t>
  </si>
  <si>
    <t>8.1.2. Regrouper les locaux à besoin hygrothermique homogène</t>
  </si>
  <si>
    <t>Organisation spatiale des espaces en fonction de la conception du bâtiment, de leurs besoins hygrothermiques et des logiques de programmation/régulation mises en place.
Dispositions justifiées et satisfaisantes.</t>
  </si>
  <si>
    <t xml:space="preserve">
Dispositions justifiées et satisfaisantes pour gérer les pics de chaleur et de fraîcheur dans les espaces sensibles à l’inconfort (préalablement identifiés).
</t>
  </si>
  <si>
    <t>8.2.1. Définir / obtenir un niveau adéquat de température dans les espaces</t>
  </si>
  <si>
    <r>
      <t xml:space="preserve">
Définition de :
• </t>
    </r>
    <r>
      <rPr>
        <b/>
        <sz val="9"/>
        <color theme="1"/>
        <rFont val="Calibri"/>
        <family val="2"/>
        <scheme val="minor"/>
      </rPr>
      <t>températures de consigne</t>
    </r>
    <r>
      <rPr>
        <sz val="9"/>
        <color theme="1"/>
        <rFont val="Calibri"/>
        <family val="2"/>
        <scheme val="minor"/>
      </rPr>
      <t xml:space="preserve"> adaptées aux activités qui s’y déroulent, dans les </t>
    </r>
    <r>
      <rPr>
        <b/>
        <sz val="9"/>
        <color theme="1"/>
        <rFont val="Calibri"/>
        <family val="2"/>
        <scheme val="minor"/>
      </rPr>
      <t>espaces nécessitant une température stable</t>
    </r>
    <r>
      <rPr>
        <sz val="9"/>
        <color theme="1"/>
        <rFont val="Calibri"/>
        <family val="2"/>
        <scheme val="minor"/>
      </rPr>
      <t xml:space="preserve">,
• </t>
    </r>
    <r>
      <rPr>
        <b/>
        <sz val="9"/>
        <color theme="1"/>
        <rFont val="Calibri"/>
        <family val="2"/>
        <scheme val="minor"/>
      </rPr>
      <t>plages de températures de consigne</t>
    </r>
    <r>
      <rPr>
        <sz val="9"/>
        <color theme="1"/>
        <rFont val="Calibri"/>
        <family val="2"/>
        <scheme val="minor"/>
      </rPr>
      <t xml:space="preserve"> adaptées aux activités qui s’y déroulent, dans les </t>
    </r>
    <r>
      <rPr>
        <b/>
        <sz val="9"/>
        <color theme="1"/>
        <rFont val="Calibri"/>
        <family val="2"/>
        <scheme val="minor"/>
      </rPr>
      <t>autres espaces</t>
    </r>
    <r>
      <rPr>
        <sz val="9"/>
        <color theme="1"/>
        <rFont val="Calibri"/>
        <family val="2"/>
        <scheme val="minor"/>
      </rPr>
      <t xml:space="preserve">,
</t>
    </r>
    <r>
      <rPr>
        <b/>
        <sz val="9"/>
        <color theme="1"/>
        <rFont val="Calibri"/>
        <family val="2"/>
        <scheme val="minor"/>
      </rPr>
      <t>ET</t>
    </r>
    <r>
      <rPr>
        <sz val="9"/>
        <color theme="1"/>
        <rFont val="Calibri"/>
        <family val="2"/>
        <scheme val="minor"/>
      </rPr>
      <t xml:space="preserve">
Obtention de ces températures ou plages de températures de confort pendant les horaires d’occupations
</t>
    </r>
  </si>
  <si>
    <t>Mise en place de moyens permettant en exploitation un enregistrement des températures.</t>
  </si>
  <si>
    <t>8.2.2. Assurer la stabilité des températures en période d’occupation</t>
  </si>
  <si>
    <r>
      <t xml:space="preserve">Identification des espaces sensibles soumis aux variations d’apports (internes et solaires)
</t>
    </r>
    <r>
      <rPr>
        <b/>
        <sz val="9"/>
        <color theme="1"/>
        <rFont val="Calibri"/>
        <family val="2"/>
        <scheme val="minor"/>
      </rPr>
      <t>ET</t>
    </r>
    <r>
      <rPr>
        <sz val="9"/>
        <color theme="1"/>
        <rFont val="Calibri"/>
        <family val="2"/>
        <scheme val="minor"/>
      </rPr>
      <t xml:space="preserve">
Présence de dispositifs adaptés et performants de régulation des émetteurs terminaux, afin d’assurer des températures de consignes en fonction des usages / orientations.</t>
    </r>
  </si>
  <si>
    <t>8.2.3. Assurer une vitesse d’air ne nuisant pas au confort</t>
  </si>
  <si>
    <r>
      <t xml:space="preserve">Vitesse d’air limite </t>
    </r>
    <r>
      <rPr>
        <u/>
        <sz val="9"/>
        <rFont val="Calibri"/>
        <family val="2"/>
        <scheme val="minor"/>
      </rPr>
      <t>au niveau des zones d’occupation</t>
    </r>
    <r>
      <rPr>
        <sz val="9"/>
        <rFont val="Calibri"/>
        <family val="2"/>
        <scheme val="minor"/>
      </rPr>
      <t xml:space="preserve"> des espaces occupation autre que passagère :</t>
    </r>
  </si>
  <si>
    <t>Espaces privatifs des clients des bâtiments d’hôtellerie</t>
  </si>
  <si>
    <t>Espaces communs dédiés à la circulation des clients des bâtiments de commerce</t>
  </si>
  <si>
    <t>V ≤ 0,20 m/s</t>
  </si>
  <si>
    <t>V ≤ 0,15 m/s</t>
  </si>
  <si>
    <t>V ≤ 0,10 m/s</t>
  </si>
  <si>
    <t>V ≤ 0,40 m/s</t>
  </si>
  <si>
    <t>V ≤ 0,30 m/s</t>
  </si>
  <si>
    <t>• Espaces de Bureaux
• Espaces d’enseignement
• Espaces dédiés à la vente
• Espaces associés des bâtiments de • commerce
• Espaces communs des bâtiments d’hôtellerie (hors espaces de baignade)</t>
  </si>
  <si>
    <t>8.2.4. Maîtrise de l’ambiance thermique par les usagers</t>
  </si>
  <si>
    <r>
      <t xml:space="preserve">Identifier les espaces où il est pertinent que les usagers puissent maîtriser individuellement l’ambiance thermique
</t>
    </r>
    <r>
      <rPr>
        <b/>
        <sz val="9"/>
        <color theme="1"/>
        <rFont val="Calibri"/>
        <family val="2"/>
        <scheme val="minor"/>
      </rPr>
      <t>ET</t>
    </r>
    <r>
      <rPr>
        <sz val="9"/>
        <color theme="1"/>
        <rFont val="Calibri"/>
        <family val="2"/>
        <scheme val="minor"/>
      </rPr>
      <t xml:space="preserve">
Présence de dispositifs fonctionnels permettant aux usagers d’agir sur le chauffage dans ces espaces,</t>
    </r>
    <r>
      <rPr>
        <u/>
        <sz val="9"/>
        <color theme="1"/>
        <rFont val="Calibri"/>
        <family val="2"/>
        <scheme val="minor"/>
      </rPr>
      <t xml:space="preserve"> dans une certaine plage de températures</t>
    </r>
    <r>
      <rPr>
        <sz val="9"/>
        <color theme="1"/>
        <rFont val="Calibri"/>
        <family val="2"/>
        <scheme val="minor"/>
      </rPr>
      <t xml:space="preserve"> (pour éviter la dérive du point de consigne).</t>
    </r>
  </si>
  <si>
    <t>8.2.5. Maîtriser l’hygrométrie</t>
  </si>
  <si>
    <r>
      <rPr>
        <b/>
        <sz val="9"/>
        <color theme="1"/>
        <rFont val="Calibri"/>
        <family val="2"/>
        <scheme val="minor"/>
      </rPr>
      <t>Espaces intérieurs de baignade</t>
    </r>
    <r>
      <rPr>
        <sz val="9"/>
        <color theme="1"/>
        <rFont val="Calibri"/>
        <family val="2"/>
        <scheme val="minor"/>
      </rPr>
      <t xml:space="preserve">
Définition / obtention d’un taux d’humidité en période froide adapté aux conditions de baignade (température de l’eau, mouvements d’eau, etc.) et</t>
    </r>
    <r>
      <rPr>
        <b/>
        <sz val="9"/>
        <color theme="1"/>
        <rFont val="Calibri"/>
        <family val="2"/>
        <scheme val="minor"/>
      </rPr>
      <t xml:space="preserve"> en cohérence avec la température de consigne visée</t>
    </r>
    <r>
      <rPr>
        <sz val="9"/>
        <color theme="1"/>
        <rFont val="Calibri"/>
        <family val="2"/>
        <scheme val="minor"/>
      </rPr>
      <t xml:space="preserve">.
</t>
    </r>
    <r>
      <rPr>
        <b/>
        <sz val="9"/>
        <color theme="1"/>
        <rFont val="Calibri"/>
        <family val="2"/>
        <scheme val="minor"/>
      </rPr>
      <t>ET</t>
    </r>
    <r>
      <rPr>
        <sz val="9"/>
        <color theme="1"/>
        <rFont val="Calibri"/>
        <family val="2"/>
        <scheme val="minor"/>
      </rPr>
      <t xml:space="preserve">
Dispositions prises pour assurer le contrôle de l’humidité dans les espaces intérieurs de baignade.</t>
    </r>
  </si>
  <si>
    <r>
      <rPr>
        <b/>
        <sz val="9"/>
        <color theme="1"/>
        <rFont val="Calibri"/>
        <family val="2"/>
        <scheme val="minor"/>
      </rPr>
      <t xml:space="preserve">
Autres espaces</t>
    </r>
    <r>
      <rPr>
        <sz val="9"/>
        <color theme="1"/>
        <rFont val="Calibri"/>
        <family val="2"/>
        <scheme val="minor"/>
      </rPr>
      <t xml:space="preserve">
Définition / obtention d’un taux d’humidité adapté aux conditions d’occupation.
</t>
    </r>
    <r>
      <rPr>
        <b/>
        <sz val="9"/>
        <color theme="1"/>
        <rFont val="Calibri"/>
        <family val="2"/>
        <scheme val="minor"/>
      </rPr>
      <t>ET</t>
    </r>
    <r>
      <rPr>
        <sz val="9"/>
        <color theme="1"/>
        <rFont val="Calibri"/>
        <family val="2"/>
        <scheme val="minor"/>
      </rPr>
      <t xml:space="preserve">
Dispositions prises pour assurer le contrôle de l’humidité.
</t>
    </r>
  </si>
  <si>
    <t>RAPPEL : S’IL N’EXISTE QUE DES ESPACES REFROIDIS PERMETTANT DE GARANTIR UNE TEMPERATURE DE CONSIGNE, CETTE SOUS CIBLE EST SANS OBJET.</t>
  </si>
  <si>
    <t>8.3.1 Assurer un niveau minimal de confort thermique</t>
  </si>
  <si>
    <t>Identifier et définir la « zone d’occupation » et la « plage de confort(2) » atteignable dans la zone d’occupation (fonction de la vitesse d’air atteignable sur la zone d’occupation).</t>
  </si>
  <si>
    <r>
      <t>Pour les espaces à occupation autre que passagère :
• Pas de sortie de la plage de confort</t>
    </r>
    <r>
      <rPr>
        <vertAlign val="superscript"/>
        <sz val="9"/>
        <color theme="1"/>
        <rFont val="Calibri"/>
        <family val="2"/>
        <scheme val="minor"/>
      </rPr>
      <t>(1)</t>
    </r>
    <r>
      <rPr>
        <sz val="9"/>
        <color theme="1"/>
        <rFont val="Calibri"/>
        <family val="2"/>
        <scheme val="minor"/>
      </rPr>
      <t xml:space="preserve"> plus de:
</t>
    </r>
    <r>
      <rPr>
        <i/>
        <sz val="9"/>
        <color theme="4" tint="-0.249977111117893"/>
        <rFont val="Calibri"/>
        <family val="2"/>
        <scheme val="minor"/>
      </rPr>
      <t>Cette sous-cible a pour objectif de limiter les inconforts hygrothermiques liés aux surchauffes pouvant survenir dans les locaux n’ayant pas recours à un système de refroidissement.</t>
    </r>
  </si>
  <si>
    <t>• 3% du temps dans l’année</t>
  </si>
  <si>
    <t>• 2% du temps dans l’année</t>
  </si>
  <si>
    <t>• 1% du temps dans l’année</t>
  </si>
  <si>
    <t>8.3.2. Assurer une ventilation suffisante et maîtriser le débit d'air si le confort hygrothermique est obtenu par l’ouverture des fenêtres ou des ouvrants</t>
  </si>
  <si>
    <r>
      <t xml:space="preserve">Identifier les espaces à occupation </t>
    </r>
    <r>
      <rPr>
        <u/>
        <sz val="9"/>
        <color theme="1"/>
        <rFont val="Calibri"/>
        <family val="2"/>
        <scheme val="minor"/>
      </rPr>
      <t>autre que passagère</t>
    </r>
    <r>
      <rPr>
        <sz val="9"/>
        <color theme="1"/>
        <rFont val="Calibri"/>
        <family val="2"/>
        <scheme val="minor"/>
      </rPr>
      <t xml:space="preserve"> dont le confort hygrothermique est obtenu par ouverture des fenêtres
</t>
    </r>
    <r>
      <rPr>
        <b/>
        <sz val="9"/>
        <color theme="1"/>
        <rFont val="Calibri"/>
        <family val="2"/>
        <scheme val="minor"/>
      </rPr>
      <t>ET</t>
    </r>
    <r>
      <rPr>
        <sz val="9"/>
        <color theme="1"/>
        <rFont val="Calibri"/>
        <family val="2"/>
        <scheme val="minor"/>
      </rPr>
      <t xml:space="preserve">
Ratio d’ouverture de baies pour ces espaces justifié permettant d’assurer la ventilation naturelle</t>
    </r>
  </si>
  <si>
    <t>Justification des équipements prévus/installés permettant de maintenir l’ouverture des fenêtres dans une position donnée via un asservissement, afin de ventiler naturellement ces espaces et de moduler le débit d’air entrant.</t>
  </si>
  <si>
    <t>RAPPEL : S’IL N’EXISTE AUCUN ESPACE REFROIDI, CETTE SOUS CIBLE EST SANS OBJET.</t>
  </si>
  <si>
    <t>8.4.1. Définir / obtenir un niveau adéquat de température dans les espaces</t>
  </si>
  <si>
    <r>
      <t xml:space="preserve">Définition de :
• </t>
    </r>
    <r>
      <rPr>
        <b/>
        <sz val="9"/>
        <color theme="1"/>
        <rFont val="Calibri"/>
        <family val="2"/>
        <scheme val="minor"/>
      </rPr>
      <t>températures de consigne</t>
    </r>
    <r>
      <rPr>
        <sz val="9"/>
        <color theme="1"/>
        <rFont val="Calibri"/>
        <family val="2"/>
        <scheme val="minor"/>
      </rPr>
      <t xml:space="preserve"> adaptées aux activités qui s’y déroulent, dans les </t>
    </r>
    <r>
      <rPr>
        <b/>
        <sz val="9"/>
        <color theme="1"/>
        <rFont val="Calibri"/>
        <family val="2"/>
        <scheme val="minor"/>
      </rPr>
      <t>espaces nécessitant une température stable</t>
    </r>
    <r>
      <rPr>
        <sz val="9"/>
        <color theme="1"/>
        <rFont val="Calibri"/>
        <family val="2"/>
        <scheme val="minor"/>
      </rPr>
      <t xml:space="preserve">,
• </t>
    </r>
    <r>
      <rPr>
        <b/>
        <sz val="9"/>
        <color theme="1"/>
        <rFont val="Calibri"/>
        <family val="2"/>
        <scheme val="minor"/>
      </rPr>
      <t xml:space="preserve">plages de températures </t>
    </r>
    <r>
      <rPr>
        <sz val="9"/>
        <color theme="1"/>
        <rFont val="Calibri"/>
        <family val="2"/>
        <scheme val="minor"/>
      </rPr>
      <t>de consigne adaptées aux activités qui s’y déroulent, dans</t>
    </r>
    <r>
      <rPr>
        <b/>
        <sz val="9"/>
        <color theme="1"/>
        <rFont val="Calibri"/>
        <family val="2"/>
        <scheme val="minor"/>
      </rPr>
      <t xml:space="preserve"> les autres espaces</t>
    </r>
    <r>
      <rPr>
        <sz val="9"/>
        <color theme="1"/>
        <rFont val="Calibri"/>
        <family val="2"/>
        <scheme val="minor"/>
      </rPr>
      <t xml:space="preserve">,
</t>
    </r>
    <r>
      <rPr>
        <b/>
        <sz val="9"/>
        <color theme="1"/>
        <rFont val="Calibri"/>
        <family val="2"/>
        <scheme val="minor"/>
      </rPr>
      <t>ET</t>
    </r>
    <r>
      <rPr>
        <sz val="9"/>
        <color theme="1"/>
        <rFont val="Calibri"/>
        <family val="2"/>
        <scheme val="minor"/>
      </rPr>
      <t xml:space="preserve">
Obtention de ces températures ou plages de températures de confort.</t>
    </r>
  </si>
  <si>
    <t>8.4.2. Assurer une vitesse d’air ne nuisant pas au confort</t>
  </si>
  <si>
    <r>
      <t xml:space="preserve">Vitesse d’air maximale au niveau des </t>
    </r>
    <r>
      <rPr>
        <u/>
        <sz val="9"/>
        <rFont val="Calibri"/>
        <family val="2"/>
        <scheme val="minor"/>
      </rPr>
      <t>zones d’occupation des espaces</t>
    </r>
    <r>
      <rPr>
        <sz val="9"/>
        <rFont val="Calibri"/>
        <family val="2"/>
        <scheme val="minor"/>
      </rPr>
      <t xml:space="preserve"> à occupation autre que passagère, lorsque le système de refroidissement est en fonctionnement, </t>
    </r>
    <r>
      <rPr>
        <u/>
        <sz val="9"/>
        <rFont val="Calibri"/>
        <family val="2"/>
        <scheme val="minor"/>
      </rPr>
      <t>pour une consigne proche de 26°</t>
    </r>
    <r>
      <rPr>
        <sz val="9"/>
        <rFont val="Calibri"/>
        <family val="2"/>
        <scheme val="minor"/>
      </rPr>
      <t>C</t>
    </r>
    <r>
      <rPr>
        <vertAlign val="superscript"/>
        <sz val="9"/>
        <rFont val="Calibri"/>
        <family val="2"/>
        <scheme val="minor"/>
      </rPr>
      <t>(1)</t>
    </r>
    <r>
      <rPr>
        <sz val="9"/>
        <rFont val="Calibri"/>
        <family val="2"/>
        <scheme val="minor"/>
      </rPr>
      <t xml:space="preserve"> :
--------
</t>
    </r>
    <r>
      <rPr>
        <i/>
        <sz val="9"/>
        <color theme="4" tint="-0.249977111117893"/>
        <rFont val="Calibri"/>
        <family val="2"/>
        <scheme val="minor"/>
      </rPr>
      <t>(1) Cette température de consigne est donnée par défaut, elle devra être justifiée.</t>
    </r>
  </si>
  <si>
    <t>• Espaces de Bureaux
• Espaces associés des bâtiments de commerce
• Autres espaces des bâtiments d’hôtellerie (hors espaces de baignade)</t>
  </si>
  <si>
    <t>• Espaces privatifs des clients des bâtiments d’hôtellerie</t>
  </si>
  <si>
    <t>• Espaces communs dédiés à la circulation des clients des bâtiments de commerce</t>
  </si>
  <si>
    <t>• Espaces dédiés à la vente des bâtiments de commerce</t>
  </si>
  <si>
    <t>V ≤ 0,25 m/s</t>
  </si>
  <si>
    <t>V ≤ 0,22 m/s</t>
  </si>
  <si>
    <t>V ≤ 0,2 m/s</t>
  </si>
  <si>
    <t xml:space="preserve"> V ≤ 0,15 m/s</t>
  </si>
  <si>
    <t>V ≤ 0,8 m/s</t>
  </si>
  <si>
    <t>V ≤ 0,5 m/s</t>
  </si>
  <si>
    <t>V ≤ 0,4 m/s</t>
  </si>
  <si>
    <t>8.4.3. Maîtriser les apports solaires et en particulier l'inconfort localisé dû au rayonnement chaud</t>
  </si>
  <si>
    <r>
      <t xml:space="preserve">Identification des différents types d’espaces concernés par l’inconfort localisé dû aux apports solaires (essentiellement à proximité des parois vitrées et dans les parties hautes)
</t>
    </r>
    <r>
      <rPr>
        <b/>
        <sz val="9"/>
        <color theme="1"/>
        <rFont val="Calibri"/>
        <family val="2"/>
        <scheme val="minor"/>
      </rPr>
      <t>ET</t>
    </r>
    <r>
      <rPr>
        <sz val="9"/>
        <color theme="1"/>
        <rFont val="Calibri"/>
        <family val="2"/>
        <scheme val="minor"/>
      </rPr>
      <t xml:space="preserve">
Dispositions architecturales et techniques pour limiter l’inconfort solaire localisé</t>
    </r>
  </si>
  <si>
    <t>8.4.4. Maîtrise de l’ambiance thermique par les usagers</t>
  </si>
  <si>
    <r>
      <t xml:space="preserve">Identifier les espaces où il est pertinent que les usagers puissent maîtriser individuellement l’ambiance thermique
</t>
    </r>
    <r>
      <rPr>
        <b/>
        <sz val="9"/>
        <color theme="1"/>
        <rFont val="Calibri"/>
        <family val="2"/>
        <scheme val="minor"/>
      </rPr>
      <t>ET</t>
    </r>
    <r>
      <rPr>
        <sz val="9"/>
        <color theme="1"/>
        <rFont val="Calibri"/>
        <family val="2"/>
        <scheme val="minor"/>
      </rPr>
      <t xml:space="preserve">
Présence de dispositifs fonctionnels permettant aux usagers d’agir sur le refroidissement dans ces espaces,</t>
    </r>
    <r>
      <rPr>
        <u/>
        <sz val="9"/>
        <color theme="1"/>
        <rFont val="Calibri"/>
        <family val="2"/>
        <scheme val="minor"/>
      </rPr>
      <t xml:space="preserve"> dans une certaine plage de températures</t>
    </r>
    <r>
      <rPr>
        <sz val="9"/>
        <color theme="1"/>
        <rFont val="Calibri"/>
        <family val="2"/>
        <scheme val="minor"/>
      </rPr>
      <t xml:space="preserve"> (pour éviter la dérive du point de consigne).</t>
    </r>
  </si>
  <si>
    <t>8.4.5. Maîtriser l’hygrométrie dans les espaces sensibles</t>
  </si>
  <si>
    <r>
      <t xml:space="preserve">Identification des espaces sensibles à l’humidité
</t>
    </r>
    <r>
      <rPr>
        <b/>
        <sz val="9"/>
        <color theme="1"/>
        <rFont val="Calibri"/>
        <family val="2"/>
        <scheme val="minor"/>
      </rPr>
      <t>ET</t>
    </r>
    <r>
      <rPr>
        <sz val="9"/>
        <color theme="1"/>
        <rFont val="Calibri"/>
        <family val="2"/>
        <scheme val="minor"/>
      </rPr>
      <t xml:space="preserve">
Définition / obtention d’un taux d’humidité (adapté aux conditions d’occupation) dans ces espaces.
</t>
    </r>
    <r>
      <rPr>
        <b/>
        <sz val="9"/>
        <color theme="1"/>
        <rFont val="Calibri"/>
        <family val="2"/>
        <scheme val="minor"/>
      </rPr>
      <t>ET</t>
    </r>
    <r>
      <rPr>
        <sz val="9"/>
        <color theme="1"/>
        <rFont val="Calibri"/>
        <family val="2"/>
        <scheme val="minor"/>
      </rPr>
      <t xml:space="preserve">
Dispositions prises pour assurer le contrôle de l’humidité.</t>
    </r>
  </si>
  <si>
    <t>Cible 9 - CONFORT ACOUSTIQUE</t>
  </si>
  <si>
    <t>ESPACES DE BUREAU AVEC CLOISONNEMENT FIXE</t>
  </si>
  <si>
    <t>9.1.1. Optimisation de la qualité acoustique des espaces</t>
  </si>
  <si>
    <t>Respect du programme ou des prescriptions contractuelles du demandeur
pour chaque indicateur acoustique:
- Isolement acoustique standardisé pondéré vis-à-vis de l’espace extérieur
- Niveau de bruit des équipements
- Niveau de bruit de choc
- Acoustique interne (sur la base d’indicateurs spécifiques d’acoustique interne)
- Isolement au bruit aérien (en réception) vis-à-vis des espaces adjacents
- Sonorité à la marche</t>
  </si>
  <si>
    <t>ESPACES DE BUREAU MODULABLES (Voir guide pratique pour la définition de « bureaux modulables »)</t>
  </si>
  <si>
    <t>SALLES D’ENSEIGNEMENT ET DE TRAVAUX PRATIQUES (ENSEIGNEMENT)</t>
  </si>
  <si>
    <r>
      <t xml:space="preserve">Idem niveau ci-dessus
</t>
    </r>
    <r>
      <rPr>
        <b/>
        <sz val="9"/>
        <color theme="1"/>
        <rFont val="Calibri"/>
        <family val="2"/>
        <scheme val="minor"/>
      </rPr>
      <t>ET</t>
    </r>
    <r>
      <rPr>
        <sz val="9"/>
        <color theme="1"/>
        <rFont val="Calibri"/>
        <family val="2"/>
        <scheme val="minor"/>
      </rPr>
      <t xml:space="preserve">
Réalisation d’une </t>
    </r>
    <r>
      <rPr>
        <b/>
        <sz val="9"/>
        <color theme="1"/>
        <rFont val="Calibri"/>
        <family val="2"/>
        <scheme val="minor"/>
      </rPr>
      <t>étude acoustique</t>
    </r>
    <r>
      <rPr>
        <sz val="9"/>
        <color theme="1"/>
        <rFont val="Calibri"/>
        <family val="2"/>
        <scheme val="minor"/>
      </rPr>
      <t xml:space="preserve"> sur les </t>
    </r>
    <r>
      <rPr>
        <u/>
        <sz val="9"/>
        <color theme="1"/>
        <rFont val="Calibri"/>
        <family val="2"/>
        <scheme val="minor"/>
      </rPr>
      <t>espaces de bureau modulables</t>
    </r>
    <r>
      <rPr>
        <sz val="9"/>
        <color theme="1"/>
        <rFont val="Calibri"/>
        <family val="2"/>
        <scheme val="minor"/>
      </rPr>
      <t xml:space="preserve"> relativement aux 6 critères d’ambiance acoustique ci-dessous:
- Isolement acoustique standardisé pondéré vis-à-vis de l’espace extérieur
- Niveau de bruit des équipements
- Niveau de bruit de choc
- Acoustique interne (sur la base d’indicateurs spécifiques d’acoustique interne)
- Isolement au bruit aérien (en réception) vis-à-vis des espaces adjacents
- Sonorité à la marche
</t>
    </r>
    <r>
      <rPr>
        <b/>
        <sz val="9"/>
        <color theme="1"/>
        <rFont val="Calibri"/>
        <family val="2"/>
        <scheme val="minor"/>
      </rPr>
      <t>ET</t>
    </r>
    <r>
      <rPr>
        <sz val="9"/>
        <color theme="1"/>
        <rFont val="Calibri"/>
        <family val="2"/>
        <scheme val="minor"/>
      </rPr>
      <t xml:space="preserve"> mise en oeuvre des solutions identifiées comme les mieux adaptées par cette étude
</t>
    </r>
    <r>
      <rPr>
        <sz val="9"/>
        <color theme="4" tint="-0.249977111117893"/>
        <rFont val="Calibri"/>
        <family val="2"/>
        <scheme val="minor"/>
      </rPr>
      <t>--------------</t>
    </r>
    <r>
      <rPr>
        <sz val="9"/>
        <color theme="1"/>
        <rFont val="Calibri"/>
        <family val="2"/>
        <scheme val="minor"/>
      </rPr>
      <t xml:space="preserve">
</t>
    </r>
    <r>
      <rPr>
        <i/>
        <sz val="9"/>
        <color theme="4" tint="-0.249977111117893"/>
        <rFont val="Calibri"/>
        <family val="2"/>
        <scheme val="minor"/>
      </rPr>
      <t>Si l’étude conclut qu’un ou plusieurs seuil(s) du niveau à 2 points ci-dessus n’ont pas d’intérêt dans le contexte du projet et préconise un(des) seuil(s) plus faible(s), les 4 points sont atteints si les préconisations de l’étude sont respectées</t>
    </r>
  </si>
  <si>
    <r>
      <t xml:space="preserve">Idem niveau ci-dessus
</t>
    </r>
    <r>
      <rPr>
        <b/>
        <sz val="9"/>
        <color theme="1"/>
        <rFont val="Calibri"/>
        <family val="2"/>
        <scheme val="minor"/>
      </rPr>
      <t>ET</t>
    </r>
    <r>
      <rPr>
        <sz val="9"/>
        <color theme="1"/>
        <rFont val="Calibri"/>
        <family val="2"/>
        <scheme val="minor"/>
      </rPr>
      <t xml:space="preserve">
Réalisation d’une </t>
    </r>
    <r>
      <rPr>
        <b/>
        <sz val="9"/>
        <color theme="1"/>
        <rFont val="Calibri"/>
        <family val="2"/>
        <scheme val="minor"/>
      </rPr>
      <t>étude acoustique</t>
    </r>
    <r>
      <rPr>
        <sz val="9"/>
        <color theme="1"/>
        <rFont val="Calibri"/>
        <family val="2"/>
        <scheme val="minor"/>
      </rPr>
      <t xml:space="preserve"> sur les </t>
    </r>
    <r>
      <rPr>
        <u/>
        <sz val="9"/>
        <color theme="1"/>
        <rFont val="Calibri"/>
        <family val="2"/>
        <scheme val="minor"/>
      </rPr>
      <t>salles d’enseignement et de travaux pratiques</t>
    </r>
    <r>
      <rPr>
        <sz val="9"/>
        <color theme="1"/>
        <rFont val="Calibri"/>
        <family val="2"/>
        <scheme val="minor"/>
      </rPr>
      <t xml:space="preserve"> relativement aux 6 critères d’ambiance acoustique ci-dessous :
- Isolement acoustique standardisé pondéré vis-à-vis de l’espace extérieur
- Niveau de bruit des équipements
- Niveau de bruit de choc
- Acoustique interne (sur la base d’indicateurs spécifiques d’acoustique interne)
- Isolement au bruit aérien (en réception) vis-à-vis des espaces adjacents
- Sonorité à la marche
</t>
    </r>
    <r>
      <rPr>
        <b/>
        <sz val="9"/>
        <color theme="1"/>
        <rFont val="Calibri"/>
        <family val="2"/>
        <scheme val="minor"/>
      </rPr>
      <t>ET</t>
    </r>
    <r>
      <rPr>
        <sz val="9"/>
        <color theme="1"/>
        <rFont val="Calibri"/>
        <family val="2"/>
        <scheme val="minor"/>
      </rPr>
      <t xml:space="preserve"> mise en oeuvre des solutions identifiées comme les mieux adaptées par cette étude
</t>
    </r>
    <r>
      <rPr>
        <i/>
        <sz val="9"/>
        <color theme="4" tint="-0.249977111117893"/>
        <rFont val="Calibri"/>
        <family val="2"/>
        <scheme val="minor"/>
      </rPr>
      <t>-----------------
Si l’étude conclut qu’un ou plusieurs seuil(s) du niveau à 2 points ci-dessus n’ont pas d’intérêt dans le contexte du projet et préconise un(des) seuil(s) plus faible(s), les 4 points sont atteints si les préconisations de l’étude sont respectées</t>
    </r>
  </si>
  <si>
    <t>ESPACES COMMUNS DEDIES A LA CIRCULATION DES CLIENTS (COMMERCE – HALL D’EXPOSITION)</t>
  </si>
  <si>
    <r>
      <rPr>
        <b/>
        <sz val="9"/>
        <color theme="1"/>
        <rFont val="Calibri"/>
        <family val="2"/>
        <scheme val="minor"/>
      </rPr>
      <t xml:space="preserve">
Respect des valeurs quantitatives ci-dessous </t>
    </r>
    <r>
      <rPr>
        <b/>
        <u/>
        <sz val="9"/>
        <color theme="1"/>
        <rFont val="Calibri"/>
        <family val="2"/>
        <scheme val="minor"/>
      </rPr>
      <t>pour chaque indicateur acoustique</t>
    </r>
    <r>
      <rPr>
        <b/>
        <sz val="9"/>
        <color theme="1"/>
        <rFont val="Calibri"/>
        <family val="2"/>
        <scheme val="minor"/>
      </rPr>
      <t xml:space="preserve"> :</t>
    </r>
    <r>
      <rPr>
        <sz val="9"/>
        <color theme="1"/>
        <rFont val="Calibri"/>
        <family val="2"/>
        <scheme val="minor"/>
      </rPr>
      <t xml:space="preserve">
• </t>
    </r>
    <r>
      <rPr>
        <u/>
        <sz val="9"/>
        <color theme="1"/>
        <rFont val="Calibri"/>
        <family val="2"/>
        <scheme val="minor"/>
      </rPr>
      <t xml:space="preserve">Isolement acoustique des espaces vis-à-vis des bruits de l’espace extérieur : </t>
    </r>
    <r>
      <rPr>
        <sz val="9"/>
        <color theme="1"/>
        <rFont val="Calibri"/>
        <family val="2"/>
        <scheme val="minor"/>
      </rPr>
      <t xml:space="preserve">DnTA,tr ≥ 30 dB
• </t>
    </r>
    <r>
      <rPr>
        <u/>
        <sz val="9"/>
        <color theme="1"/>
        <rFont val="Calibri"/>
        <family val="2"/>
        <scheme val="minor"/>
      </rPr>
      <t>Niveau de pression acoustique normalisé LnAT engendré par un équipement :</t>
    </r>
    <r>
      <rPr>
        <sz val="9"/>
        <color theme="1"/>
        <rFont val="Calibri"/>
        <family val="2"/>
        <scheme val="minor"/>
      </rPr>
      <t xml:space="preserve"> LnAT ≤ 43 dB(A)
• </t>
    </r>
    <r>
      <rPr>
        <u/>
        <sz val="9"/>
        <color theme="1"/>
        <rFont val="Calibri"/>
        <family val="2"/>
        <scheme val="minor"/>
      </rPr>
      <t>Réalisation d’une étude acoustique</t>
    </r>
    <r>
      <rPr>
        <sz val="9"/>
        <color theme="1"/>
        <rFont val="Calibri"/>
        <family val="2"/>
        <scheme val="minor"/>
      </rPr>
      <t xml:space="preserve"> pour l’acoustique interne des espaces communs dédiés à la circulation des clients et respect des exigences de durée de réverbération moyenne issues de l’étude acoustique.
• </t>
    </r>
    <r>
      <rPr>
        <u/>
        <sz val="9"/>
        <color theme="1"/>
        <rFont val="Calibri"/>
        <family val="2"/>
        <scheme val="minor"/>
      </rPr>
      <t>Isolement acoustique standardisé pondéré DnTA</t>
    </r>
    <r>
      <rPr>
        <sz val="9"/>
        <color theme="1"/>
        <rFont val="Calibri"/>
        <family val="2"/>
        <scheme val="minor"/>
      </rPr>
      <t xml:space="preserve"> entre les espaces communs (réception) et un espace de livraison ou une zone déchet (émission) : DnTA ≥ 40 dB ou valeur plus faible fixée par une étude acoustique spécifique.
</t>
    </r>
  </si>
  <si>
    <r>
      <t xml:space="preserve">
Idem niveau ci-dessus
</t>
    </r>
    <r>
      <rPr>
        <b/>
        <sz val="9"/>
        <color theme="1"/>
        <rFont val="Calibri"/>
        <family val="2"/>
        <scheme val="minor"/>
      </rPr>
      <t>ET</t>
    </r>
    <r>
      <rPr>
        <sz val="9"/>
        <color theme="1"/>
        <rFont val="Calibri"/>
        <family val="2"/>
        <scheme val="minor"/>
      </rPr>
      <t xml:space="preserve">
Réalisation d’une </t>
    </r>
    <r>
      <rPr>
        <b/>
        <sz val="9"/>
        <color theme="1"/>
        <rFont val="Calibri"/>
        <family val="2"/>
        <scheme val="minor"/>
      </rPr>
      <t>étude acoustique</t>
    </r>
    <r>
      <rPr>
        <sz val="9"/>
        <color theme="1"/>
        <rFont val="Calibri"/>
        <family val="2"/>
        <scheme val="minor"/>
      </rPr>
      <t xml:space="preserve"> sur les 
</t>
    </r>
    <r>
      <rPr>
        <u/>
        <sz val="9"/>
        <color theme="1"/>
        <rFont val="Calibri"/>
        <family val="2"/>
        <scheme val="minor"/>
      </rPr>
      <t>espaces communs dédiés à la circulation des clients</t>
    </r>
    <r>
      <rPr>
        <sz val="9"/>
        <color theme="1"/>
        <rFont val="Calibri"/>
        <family val="2"/>
        <scheme val="minor"/>
      </rPr>
      <t xml:space="preserve"> relativement aux 5 critères d’ambiance acoustique ci-dessous :
• Isolement acoustique standardisé pondéré vis-à-vis de l’espace extérieur ;
• Niveau de bruit des équipements ;
• Niveau de bruit de choc ;
• Acoustique interne (sur la base d’indicateurs spécifiques d’acoustique interne garantissant notamment l’intelligibilité des messages diffusés par une installation de sonorisation)
• Isolement au bruit aérien (en réception) vis-à-vis des espaces autres que les espaces de livraison et les zones déchets
</t>
    </r>
    <r>
      <rPr>
        <b/>
        <sz val="9"/>
        <color theme="1"/>
        <rFont val="Calibri"/>
        <family val="2"/>
        <scheme val="minor"/>
      </rPr>
      <t>ET</t>
    </r>
    <r>
      <rPr>
        <sz val="9"/>
        <color theme="1"/>
        <rFont val="Calibri"/>
        <family val="2"/>
        <scheme val="minor"/>
      </rPr>
      <t xml:space="preserve"> mise en oeuvre des solutions identifiées comme les mieux adaptées par cette étude</t>
    </r>
    <r>
      <rPr>
        <sz val="10"/>
        <color theme="4" tint="-0.249977111117893"/>
        <rFont val="Calibri"/>
        <family val="2"/>
        <scheme val="minor"/>
      </rPr>
      <t>*</t>
    </r>
    <r>
      <rPr>
        <sz val="9"/>
        <color theme="1"/>
        <rFont val="Calibri"/>
        <family val="2"/>
        <scheme val="minor"/>
      </rPr>
      <t xml:space="preserve"> :
</t>
    </r>
    <r>
      <rPr>
        <i/>
        <sz val="9"/>
        <color theme="4" tint="-0.249977111117893"/>
        <rFont val="Calibri"/>
        <family val="2"/>
        <scheme val="minor"/>
      </rPr>
      <t xml:space="preserve">------------
* Si l’étude conclut qu’un ou plusieurs seuil(s) du niveau à 2 points ci-dessus n’ont pas d’intérêt dans le contexte du projet et préconise un(des) seuil(s) plus faible(s), les 4 points sont atteints si les préconisations de l’étude sont respectées
</t>
    </r>
  </si>
  <si>
    <r>
      <rPr>
        <b/>
        <sz val="9"/>
        <color theme="1"/>
        <rFont val="Calibri"/>
        <family val="2"/>
        <scheme val="minor"/>
      </rPr>
      <t>→</t>
    </r>
    <r>
      <rPr>
        <sz val="9"/>
        <color theme="1"/>
        <rFont val="Calibri"/>
        <family val="2"/>
        <scheme val="minor"/>
      </rPr>
      <t xml:space="preserve"> pour 3 critères (à minima)</t>
    </r>
  </si>
  <si>
    <r>
      <rPr>
        <b/>
        <sz val="9"/>
        <color theme="1"/>
        <rFont val="Calibri"/>
        <family val="2"/>
        <scheme val="minor"/>
      </rPr>
      <t>→</t>
    </r>
    <r>
      <rPr>
        <sz val="9"/>
        <color theme="1"/>
        <rFont val="Calibri"/>
        <family val="2"/>
        <scheme val="minor"/>
      </rPr>
      <t xml:space="preserve"> pour les 5 critères</t>
    </r>
  </si>
  <si>
    <r>
      <rPr>
        <b/>
        <sz val="9"/>
        <color theme="1"/>
        <rFont val="Calibri"/>
        <family val="2"/>
        <scheme val="minor"/>
      </rPr>
      <t xml:space="preserve">Respect des valeurs quantitatives ci-dessous </t>
    </r>
    <r>
      <rPr>
        <b/>
        <u/>
        <sz val="9"/>
        <color theme="1"/>
        <rFont val="Calibri"/>
        <family val="2"/>
        <scheme val="minor"/>
      </rPr>
      <t>pour chaque indicateur acoustique</t>
    </r>
    <r>
      <rPr>
        <b/>
        <sz val="9"/>
        <color theme="1"/>
        <rFont val="Calibri"/>
        <family val="2"/>
        <scheme val="minor"/>
      </rPr>
      <t xml:space="preserve"> :</t>
    </r>
    <r>
      <rPr>
        <sz val="9"/>
        <color theme="1"/>
        <rFont val="Calibri"/>
        <family val="2"/>
        <scheme val="minor"/>
      </rPr>
      <t xml:space="preserve">
• </t>
    </r>
    <r>
      <rPr>
        <u/>
        <sz val="9"/>
        <color theme="1"/>
        <rFont val="Calibri"/>
        <family val="2"/>
        <scheme val="minor"/>
      </rPr>
      <t>Isolement acoustique</t>
    </r>
    <r>
      <rPr>
        <sz val="9"/>
        <color theme="1"/>
        <rFont val="Calibri"/>
        <family val="2"/>
        <scheme val="minor"/>
      </rPr>
      <t xml:space="preserve"> des salles d’enseignement et de travaux pratiques vis-à-vis des bruits de l’espace extérieur : DnTA,tr ≥ 30 dB
•</t>
    </r>
    <r>
      <rPr>
        <u/>
        <sz val="9"/>
        <color theme="1"/>
        <rFont val="Calibri"/>
        <family val="2"/>
        <scheme val="minor"/>
      </rPr>
      <t xml:space="preserve"> Niveau de pression pondéré du bruit de choc standardisé transmis</t>
    </r>
    <r>
      <rPr>
        <sz val="9"/>
        <color theme="1"/>
        <rFont val="Calibri"/>
        <family val="2"/>
        <scheme val="minor"/>
      </rPr>
      <t xml:space="preserve"> dans les salles d’enseignement et de travaux pratiques : 
   L’nT,w ≤ 60 dB
• </t>
    </r>
    <r>
      <rPr>
        <u/>
        <sz val="9"/>
        <color theme="1"/>
        <rFont val="Calibri"/>
        <family val="2"/>
        <scheme val="minor"/>
      </rPr>
      <t>Niveau de pression acoustique normalisé LnAT engendré par un équipement</t>
    </r>
    <r>
      <rPr>
        <sz val="9"/>
        <color theme="1"/>
        <rFont val="Calibri"/>
        <family val="2"/>
        <scheme val="minor"/>
      </rPr>
      <t xml:space="preserve"> dans les salles d’enseignement et de travaux pratiques:
     - LnAT ≤ 38 dB(A) lorsque l’équipement fonctionne de manière continue
     - LnAT ≤ 43 dB(A) lorsque l’équipement fonctionne de manière intermittente
•</t>
    </r>
    <r>
      <rPr>
        <u/>
        <sz val="9"/>
        <color theme="1"/>
        <rFont val="Calibri"/>
        <family val="2"/>
        <scheme val="minor"/>
      </rPr>
      <t xml:space="preserve"> Temps de réverbération (Tr) dans les salles d’enseignement et de travaux pratiques </t>
    </r>
    <r>
      <rPr>
        <sz val="9"/>
        <color theme="1"/>
        <rFont val="Calibri"/>
        <family val="2"/>
        <scheme val="minor"/>
      </rPr>
      <t xml:space="preserve">:
     - 0,4 ≤ Tr ≤ 0,8 s lorsque V ≤ 250 m3
     - 0,6 ≤ Tr ≤ 1,2 s lorsque V &gt; 250 m3
• </t>
    </r>
    <r>
      <rPr>
        <u/>
        <sz val="9"/>
        <color theme="1"/>
        <rFont val="Calibri"/>
        <family val="2"/>
        <scheme val="minor"/>
      </rPr>
      <t xml:space="preserve">Isolement acoustique standardisé pondéré DnTA </t>
    </r>
    <r>
      <rPr>
        <sz val="9"/>
        <color theme="1"/>
        <rFont val="Calibri"/>
        <family val="2"/>
        <scheme val="minor"/>
      </rPr>
      <t>des salles d’enseignement et de travaux pratiques DnTA conformes au tableau du guide pratique</t>
    </r>
  </si>
  <si>
    <t>ESPACES DEDIES A LA VENTE (COMMERCE)</t>
  </si>
  <si>
    <r>
      <rPr>
        <b/>
        <sz val="9"/>
        <color theme="1"/>
        <rFont val="Calibri"/>
        <family val="2"/>
        <scheme val="minor"/>
      </rPr>
      <t>Respect des valeurs quantitatives ci-dessous pour chaque indicateur acoustique :</t>
    </r>
    <r>
      <rPr>
        <sz val="9"/>
        <color theme="1"/>
        <rFont val="Calibri"/>
        <family val="2"/>
        <scheme val="minor"/>
      </rPr>
      <t xml:space="preserve">
• </t>
    </r>
    <r>
      <rPr>
        <u/>
        <sz val="9"/>
        <color theme="1"/>
        <rFont val="Calibri"/>
        <family val="2"/>
        <scheme val="minor"/>
      </rPr>
      <t>Isolement acoustique des espaces vis-à-vis des bruits de l’espace extérieur</t>
    </r>
    <r>
      <rPr>
        <sz val="9"/>
        <color theme="1"/>
        <rFont val="Calibri"/>
        <family val="2"/>
        <scheme val="minor"/>
      </rPr>
      <t xml:space="preserve"> : DnTA,tr ≥ 30 dB
• </t>
    </r>
    <r>
      <rPr>
        <u/>
        <sz val="9"/>
        <color theme="1"/>
        <rFont val="Calibri"/>
        <family val="2"/>
        <scheme val="minor"/>
      </rPr>
      <t>Niveau de pression acoustique normalisé LnAT engendré par un équipement</t>
    </r>
    <r>
      <rPr>
        <sz val="9"/>
        <color theme="1"/>
        <rFont val="Calibri"/>
        <family val="2"/>
        <scheme val="minor"/>
      </rPr>
      <t xml:space="preserve"> :
   - LnAT ≤ 43 dB(A)
• </t>
    </r>
    <r>
      <rPr>
        <u/>
        <sz val="9"/>
        <color theme="1"/>
        <rFont val="Calibri"/>
        <family val="2"/>
        <scheme val="minor"/>
      </rPr>
      <t>Isolement acoustique standardisé pondéré DnTA</t>
    </r>
    <r>
      <rPr>
        <sz val="9"/>
        <color theme="1"/>
        <rFont val="Calibri"/>
        <family val="2"/>
        <scheme val="minor"/>
      </rPr>
      <t xml:space="preserve"> entre les espaces dédiés à la vente (réception) et un espace de livraison ou une zone déchet (émission) : DnTA ≥ 45 dB ou valeur plus faible fixée par une étude acoustique spécifique.</t>
    </r>
  </si>
  <si>
    <r>
      <t xml:space="preserve">
Idem niveau ci-dessus
</t>
    </r>
    <r>
      <rPr>
        <b/>
        <sz val="9"/>
        <color theme="1"/>
        <rFont val="Calibri"/>
        <family val="2"/>
        <scheme val="minor"/>
      </rPr>
      <t>ET</t>
    </r>
    <r>
      <rPr>
        <sz val="9"/>
        <color theme="1"/>
        <rFont val="Calibri"/>
        <family val="2"/>
        <scheme val="minor"/>
      </rPr>
      <t xml:space="preserve">
Réalisation d’une </t>
    </r>
    <r>
      <rPr>
        <b/>
        <sz val="9"/>
        <color theme="1"/>
        <rFont val="Calibri"/>
        <family val="2"/>
        <scheme val="minor"/>
      </rPr>
      <t>étude acoustique</t>
    </r>
    <r>
      <rPr>
        <sz val="9"/>
        <color theme="1"/>
        <rFont val="Calibri"/>
        <family val="2"/>
        <scheme val="minor"/>
      </rPr>
      <t xml:space="preserve"> sur les 
</t>
    </r>
    <r>
      <rPr>
        <u/>
        <sz val="9"/>
        <color theme="1"/>
        <rFont val="Calibri"/>
        <family val="2"/>
        <scheme val="minor"/>
      </rPr>
      <t>espaces dédiés à la vente</t>
    </r>
    <r>
      <rPr>
        <sz val="9"/>
        <color theme="1"/>
        <rFont val="Calibri"/>
        <family val="2"/>
        <scheme val="minor"/>
      </rPr>
      <t xml:space="preserve"> relativement aux 5 critères d’ambiance acoustique ci-dessous :
• Isolement acoustique standardisé pondéré vis-à-vis de l’espace extérieur ;
• Niveau de bruit des équipements ;
• Niveau de bruit de choc ;
• Acoustique interne (sur la base d’indicateurs spécifiques d’acoustique interne garantissant notamment l’intelligibilité des messages diffusés par une installation de sonorisation)
• Isolement au bruit aérien (en réception) vis-à-vis des espaces autres que les espaces de livraison et les zones déchets
</t>
    </r>
    <r>
      <rPr>
        <b/>
        <sz val="9"/>
        <color theme="1"/>
        <rFont val="Calibri"/>
        <family val="2"/>
        <scheme val="minor"/>
      </rPr>
      <t>ET</t>
    </r>
    <r>
      <rPr>
        <sz val="9"/>
        <color theme="1"/>
        <rFont val="Calibri"/>
        <family val="2"/>
        <scheme val="minor"/>
      </rPr>
      <t xml:space="preserve"> mise en oeuvre des solutions identifiées comme les mieux adaptées par cette étude</t>
    </r>
    <r>
      <rPr>
        <sz val="10"/>
        <color theme="4" tint="-0.249977111117893"/>
        <rFont val="Calibri"/>
        <family val="2"/>
        <scheme val="minor"/>
      </rPr>
      <t>*</t>
    </r>
    <r>
      <rPr>
        <sz val="9"/>
        <color theme="1"/>
        <rFont val="Calibri"/>
        <family val="2"/>
        <scheme val="minor"/>
      </rPr>
      <t xml:space="preserve"> :
</t>
    </r>
    <r>
      <rPr>
        <i/>
        <sz val="9"/>
        <color theme="4" tint="-0.249977111117893"/>
        <rFont val="Calibri"/>
        <family val="2"/>
        <scheme val="minor"/>
      </rPr>
      <t xml:space="preserve">------------
* Si l’étude conclut qu’un ou plusieurs seuil(s) du niveau à 2 points ci-dessus n’ont pas d’intérêt dans le contexte du projet et préconise un(des) seuil(s) plus faible(s), les 4 points sont atteints si les préconisations de l’étude sont respectées
</t>
    </r>
  </si>
  <si>
    <t>ESPACES PRIVATIFS DES CLIENTS (HÔTELLERIE)</t>
  </si>
  <si>
    <t>Respect du programme ou des prescriptions contractuelles du demandeur pour chaque indicateur acoustique:
- Isolement acoustique standardisé pondéré vis-à-vis de l’espace extérieur
- Niveau de bruit des équipements
- Niveau de bruit de choc
- Acoustique interne (sur la base d’indicateurs spécifiques d’acoustique interne)
- Isolement au bruit aérien (en réception) vis-à-vis des espaces adjacents
- Sonorité à la marche</t>
  </si>
  <si>
    <r>
      <t xml:space="preserve">Idem niveau ci-dessus
</t>
    </r>
    <r>
      <rPr>
        <b/>
        <sz val="9"/>
        <color theme="1"/>
        <rFont val="Calibri"/>
        <family val="2"/>
        <scheme val="minor"/>
      </rPr>
      <t>ET</t>
    </r>
    <r>
      <rPr>
        <sz val="9"/>
        <color theme="1"/>
        <rFont val="Calibri"/>
        <family val="2"/>
        <scheme val="minor"/>
      </rPr>
      <t xml:space="preserve">
Réalisation d’une </t>
    </r>
    <r>
      <rPr>
        <b/>
        <sz val="9"/>
        <color theme="1"/>
        <rFont val="Calibri"/>
        <family val="2"/>
        <scheme val="minor"/>
      </rPr>
      <t>étude acoustique</t>
    </r>
    <r>
      <rPr>
        <sz val="9"/>
        <color theme="1"/>
        <rFont val="Calibri"/>
        <family val="2"/>
        <scheme val="minor"/>
      </rPr>
      <t xml:space="preserve"> sur les </t>
    </r>
    <r>
      <rPr>
        <u/>
        <sz val="9"/>
        <color theme="1"/>
        <rFont val="Calibri"/>
        <family val="2"/>
        <scheme val="minor"/>
      </rPr>
      <t>espaces privatifs des clients</t>
    </r>
    <r>
      <rPr>
        <sz val="9"/>
        <color theme="1"/>
        <rFont val="Calibri"/>
        <family val="2"/>
        <scheme val="minor"/>
      </rPr>
      <t xml:space="preserve"> relativement aux 6 critères d’ambiance acoustique ci-dessous :
- Isolement acoustique standardisé pondéré vis-à-vis de l’espace extérieur
- Niveau de bruit des équipements
- Niveau de bruit de choc
- Acoustique interne (sur la base d’indicateurs spécifiques d’acoustique interne)
- Isolement au bruit aérien (en réception) vis-à-vis des espaces adjacents
- Sonorité à la marche
</t>
    </r>
    <r>
      <rPr>
        <b/>
        <sz val="9"/>
        <color theme="1"/>
        <rFont val="Calibri"/>
        <family val="2"/>
        <scheme val="minor"/>
      </rPr>
      <t>ET</t>
    </r>
    <r>
      <rPr>
        <sz val="9"/>
        <color theme="1"/>
        <rFont val="Calibri"/>
        <family val="2"/>
        <scheme val="minor"/>
      </rPr>
      <t xml:space="preserve"> mise en oeuvre des solutions identifiées comme les mieux adaptées par cette étude
</t>
    </r>
    <r>
      <rPr>
        <i/>
        <sz val="9"/>
        <color theme="4" tint="-0.249977111117893"/>
        <rFont val="Calibri"/>
        <family val="2"/>
        <scheme val="minor"/>
      </rPr>
      <t>-----------------
Si l’étude conclut qu’un ou plusieurs seuil(s) du niveau à 2 points ci-dessus n’ont pas d’intérêt dans le contexte du projet et préconise un(des) seuil(s) plus faible(s), les 4 points sont atteints si les préconisations de l’étude sont respectées</t>
    </r>
  </si>
  <si>
    <r>
      <rPr>
        <b/>
        <sz val="9"/>
        <color theme="1"/>
        <rFont val="Calibri"/>
        <family val="2"/>
        <scheme val="minor"/>
      </rPr>
      <t xml:space="preserve">Respect des valeurs quantitatives ci-dessous </t>
    </r>
    <r>
      <rPr>
        <b/>
        <u/>
        <sz val="9"/>
        <color theme="1"/>
        <rFont val="Calibri"/>
        <family val="2"/>
        <scheme val="minor"/>
      </rPr>
      <t>pour chaque indicateur acoustique</t>
    </r>
    <r>
      <rPr>
        <b/>
        <sz val="9"/>
        <color theme="1"/>
        <rFont val="Calibri"/>
        <family val="2"/>
        <scheme val="minor"/>
      </rPr>
      <t xml:space="preserve"> :</t>
    </r>
    <r>
      <rPr>
        <sz val="9"/>
        <color theme="1"/>
        <rFont val="Calibri"/>
        <family val="2"/>
        <scheme val="minor"/>
      </rPr>
      <t xml:space="preserve">
• </t>
    </r>
    <r>
      <rPr>
        <u/>
        <sz val="9"/>
        <color theme="1"/>
        <rFont val="Calibri"/>
        <family val="2"/>
        <scheme val="minor"/>
      </rPr>
      <t>Isolement acoustique</t>
    </r>
    <r>
      <rPr>
        <sz val="9"/>
        <color theme="1"/>
        <rFont val="Calibri"/>
        <family val="2"/>
        <scheme val="minor"/>
      </rPr>
      <t xml:space="preserve"> des espaces privatifs vis-à-vis des bruits de l’espace extérieur : D</t>
    </r>
    <r>
      <rPr>
        <vertAlign val="subscript"/>
        <sz val="9"/>
        <color theme="1"/>
        <rFont val="Calibri"/>
        <family val="2"/>
        <scheme val="minor"/>
      </rPr>
      <t>nTA,tr</t>
    </r>
    <r>
      <rPr>
        <sz val="9"/>
        <color theme="1"/>
        <rFont val="Calibri"/>
        <family val="2"/>
        <scheme val="minor"/>
      </rPr>
      <t xml:space="preserve"> ≥ 30 dB
•</t>
    </r>
    <r>
      <rPr>
        <u/>
        <sz val="9"/>
        <color theme="1"/>
        <rFont val="Calibri"/>
        <family val="2"/>
        <scheme val="minor"/>
      </rPr>
      <t xml:space="preserve"> Niveau de pression pondéré du bruit de choc standardisé transmis dans la(les) pièce(s) dédiée(s) au sommeil</t>
    </r>
    <r>
      <rPr>
        <sz val="9"/>
        <color theme="1"/>
        <rFont val="Calibri"/>
        <family val="2"/>
        <scheme val="minor"/>
      </rPr>
      <t xml:space="preserve"> : 
   L’</t>
    </r>
    <r>
      <rPr>
        <vertAlign val="subscript"/>
        <sz val="9"/>
        <color theme="1"/>
        <rFont val="Calibri"/>
        <family val="2"/>
        <scheme val="minor"/>
      </rPr>
      <t>nT,w</t>
    </r>
    <r>
      <rPr>
        <sz val="9"/>
        <color theme="1"/>
        <rFont val="Calibri"/>
        <family val="2"/>
        <scheme val="minor"/>
      </rPr>
      <t xml:space="preserve"> ≤ 60 dB
• </t>
    </r>
    <r>
      <rPr>
        <u/>
        <sz val="9"/>
        <color theme="1"/>
        <rFont val="Calibri"/>
        <family val="2"/>
        <scheme val="minor"/>
      </rPr>
      <t>Niveau de pression acoustique normalisé LnAT engendré par un équipement</t>
    </r>
    <r>
      <rPr>
        <sz val="9"/>
        <color theme="1"/>
        <rFont val="Calibri"/>
        <family val="2"/>
        <scheme val="minor"/>
      </rPr>
      <t xml:space="preserve"> dans la(les) pièce(s) dédiée(s) au sommeil:
     - L</t>
    </r>
    <r>
      <rPr>
        <vertAlign val="subscript"/>
        <sz val="9"/>
        <color theme="1"/>
        <rFont val="Calibri"/>
        <family val="2"/>
        <scheme val="minor"/>
      </rPr>
      <t>nAT</t>
    </r>
    <r>
      <rPr>
        <sz val="9"/>
        <color theme="1"/>
        <rFont val="Calibri"/>
        <family val="2"/>
        <scheme val="minor"/>
      </rPr>
      <t xml:space="preserve"> ≤ 35 dB(A) lorsque l’équipement est implanté dans la pièce
     - L</t>
    </r>
    <r>
      <rPr>
        <vertAlign val="subscript"/>
        <sz val="9"/>
        <color theme="1"/>
        <rFont val="Calibri"/>
        <family val="2"/>
        <scheme val="minor"/>
      </rPr>
      <t>nAT</t>
    </r>
    <r>
      <rPr>
        <sz val="9"/>
        <color theme="1"/>
        <rFont val="Calibri"/>
        <family val="2"/>
        <scheme val="minor"/>
      </rPr>
      <t xml:space="preserve"> ≤ 30 dB(A) sinon
• </t>
    </r>
    <r>
      <rPr>
        <u/>
        <sz val="9"/>
        <color theme="1"/>
        <rFont val="Calibri"/>
        <family val="2"/>
        <scheme val="minor"/>
      </rPr>
      <t>Aire d’absorption équivalente (AAE)</t>
    </r>
    <r>
      <rPr>
        <sz val="9"/>
        <color theme="1"/>
        <rFont val="Calibri"/>
        <family val="2"/>
        <scheme val="minor"/>
      </rPr>
      <t xml:space="preserve"> des revêtements des circulations donnant sur des chambres des bâtiments ou parties de bâtiment à usage d’hôtellerie : AAEtotale ≥ 0,25 S</t>
    </r>
    <r>
      <rPr>
        <vertAlign val="subscript"/>
        <sz val="10"/>
        <color theme="1"/>
        <rFont val="Calibri"/>
        <family val="2"/>
        <scheme val="minor"/>
      </rPr>
      <t>(surface au sol)</t>
    </r>
    <r>
      <rPr>
        <sz val="9"/>
        <color theme="1"/>
        <rFont val="Calibri"/>
        <family val="2"/>
        <scheme val="minor"/>
      </rPr>
      <t xml:space="preserve">
• </t>
    </r>
    <r>
      <rPr>
        <u/>
        <sz val="9"/>
        <color theme="1"/>
        <rFont val="Calibri"/>
        <family val="2"/>
        <scheme val="minor"/>
      </rPr>
      <t xml:space="preserve">Isolement acoustique standardisé pondéré DnTA </t>
    </r>
    <r>
      <rPr>
        <sz val="9"/>
        <color theme="1"/>
        <rFont val="Calibri"/>
        <family val="2"/>
        <scheme val="minor"/>
      </rPr>
      <t>des espaces privatifs: D</t>
    </r>
    <r>
      <rPr>
        <vertAlign val="subscript"/>
        <sz val="9"/>
        <color theme="1"/>
        <rFont val="Calibri"/>
        <family val="2"/>
        <scheme val="minor"/>
      </rPr>
      <t>nTA</t>
    </r>
    <r>
      <rPr>
        <sz val="9"/>
        <color theme="1"/>
        <rFont val="Calibri"/>
        <family val="2"/>
        <scheme val="minor"/>
      </rPr>
      <t xml:space="preserve"> conformes au tableau du guide pratique</t>
    </r>
  </si>
  <si>
    <t>ESPACES DE LA ZONE « ENTREPÔTS » * (PLATEFORME LOGISTIQUE / QUAI DE MESSAGERIE / ENTREPÔT FRIGORIFIQUE)</t>
  </si>
  <si>
    <r>
      <t>Niveau de pression acoustique normalisé L</t>
    </r>
    <r>
      <rPr>
        <vertAlign val="subscript"/>
        <sz val="10"/>
        <color theme="1"/>
        <rFont val="Calibri"/>
        <family val="2"/>
        <scheme val="minor"/>
      </rPr>
      <t>nAT</t>
    </r>
    <r>
      <rPr>
        <sz val="9"/>
        <color theme="1"/>
        <rFont val="Calibri"/>
        <family val="2"/>
        <scheme val="minor"/>
      </rPr>
      <t xml:space="preserve"> engendré par un équipement dans les espaces de la zone « entrepôts » : L</t>
    </r>
    <r>
      <rPr>
        <vertAlign val="subscript"/>
        <sz val="10"/>
        <color theme="1"/>
        <rFont val="Calibri"/>
        <family val="2"/>
        <scheme val="minor"/>
      </rPr>
      <t>nAT</t>
    </r>
    <r>
      <rPr>
        <sz val="9"/>
        <color theme="1"/>
        <rFont val="Calibri"/>
        <family val="2"/>
        <scheme val="minor"/>
      </rPr>
      <t xml:space="preserve"> &lt; 62 dB(A)</t>
    </r>
  </si>
  <si>
    <r>
      <rPr>
        <b/>
        <sz val="9"/>
        <color theme="1"/>
        <rFont val="Calibri"/>
        <family val="2"/>
        <scheme val="minor"/>
      </rPr>
      <t>Espaces Entrepôts</t>
    </r>
    <r>
      <rPr>
        <sz val="9"/>
        <color theme="1"/>
        <rFont val="Calibri"/>
        <family val="2"/>
        <scheme val="minor"/>
      </rPr>
      <t xml:space="preserve">
Réalisation d'une étude acoustique spécifique et respect des exigences de cette étude relativement à l’isolement au bruit aérien vis-à-vis des espaces adjacents.</t>
    </r>
  </si>
  <si>
    <r>
      <rPr>
        <b/>
        <sz val="9"/>
        <color theme="1"/>
        <rFont val="Calibri"/>
        <family val="2"/>
        <scheme val="minor"/>
      </rPr>
      <t>Bureau d’exploitation</t>
    </r>
    <r>
      <rPr>
        <sz val="9"/>
        <color theme="1"/>
        <rFont val="Calibri"/>
        <family val="2"/>
        <scheme val="minor"/>
      </rPr>
      <t xml:space="preserve">
Soigner particulièrement l’acoustique du bureau d’exploitation qui se trouve à proximité de l’entrepôt. L’isolement aux bruits aériens intérieurs entre le bureau d’exploitation et l’entrepôt doit être de D</t>
    </r>
    <r>
      <rPr>
        <vertAlign val="subscript"/>
        <sz val="10"/>
        <color theme="1"/>
        <rFont val="Calibri"/>
        <family val="2"/>
        <scheme val="minor"/>
      </rPr>
      <t>nTA</t>
    </r>
    <r>
      <rPr>
        <sz val="9"/>
        <color theme="1"/>
        <rFont val="Calibri"/>
        <family val="2"/>
        <scheme val="minor"/>
      </rPr>
      <t xml:space="preserve"> &gt; 35 dB</t>
    </r>
  </si>
  <si>
    <t>* Exception : Tableau sans objet si la cible est visée au niveau PERFORMANT</t>
  </si>
  <si>
    <t>ESPACES ASSOCIES</t>
  </si>
  <si>
    <r>
      <t xml:space="preserve">Sur chaque espace associé </t>
    </r>
    <r>
      <rPr>
        <b/>
        <sz val="9"/>
        <color theme="1"/>
        <rFont val="Calibri"/>
        <family val="2"/>
        <scheme val="minor"/>
      </rPr>
      <t>très sensible</t>
    </r>
    <r>
      <rPr>
        <sz val="9"/>
        <color theme="1"/>
        <rFont val="Calibri"/>
        <family val="2"/>
        <scheme val="minor"/>
      </rPr>
      <t>,</t>
    </r>
  </si>
  <si>
    <r>
      <t xml:space="preserve">Sur chaque espace associé </t>
    </r>
    <r>
      <rPr>
        <b/>
        <sz val="9"/>
        <color theme="1"/>
        <rFont val="Calibri"/>
        <family val="2"/>
        <scheme val="minor"/>
      </rPr>
      <t>très sensible et sensible.</t>
    </r>
  </si>
  <si>
    <r>
      <t xml:space="preserve">Sur chaque espace associé </t>
    </r>
    <r>
      <rPr>
        <b/>
        <sz val="9"/>
        <color theme="1"/>
        <rFont val="Calibri"/>
        <family val="2"/>
        <scheme val="minor"/>
      </rPr>
      <t>en interaction prioritaire</t>
    </r>
    <r>
      <rPr>
        <sz val="9"/>
        <color theme="1"/>
        <rFont val="Calibri"/>
        <family val="2"/>
        <scheme val="minor"/>
      </rPr>
      <t>,</t>
    </r>
  </si>
  <si>
    <r>
      <t xml:space="preserve">Sur chaque espace associé </t>
    </r>
    <r>
      <rPr>
        <b/>
        <sz val="9"/>
        <color theme="1"/>
        <rFont val="Calibri"/>
        <family val="2"/>
        <scheme val="minor"/>
      </rPr>
      <t>en interaction prioritaire et intermédiaire.</t>
    </r>
  </si>
  <si>
    <t>AUTRES ESPACES CARACTERISTIQUES DE L’ACTIVITE (Relatif à une activité non couverte par un tableau précédent)</t>
  </si>
  <si>
    <r>
      <rPr>
        <u/>
        <sz val="9"/>
        <color theme="1"/>
        <rFont val="Calibri"/>
        <family val="2"/>
        <scheme val="minor"/>
      </rPr>
      <t>Relativement aux 3 critères ci-dessous :</t>
    </r>
    <r>
      <rPr>
        <sz val="9"/>
        <color theme="1"/>
        <rFont val="Calibri"/>
        <family val="2"/>
        <scheme val="minor"/>
      </rPr>
      <t xml:space="preserve">
• Isolement acoustique standardisé pondéré des espaces vis-à-vis de l’espace extérieur
• Acoustique interne des espaces
• Sonorité à la marche
</t>
    </r>
    <r>
      <rPr>
        <b/>
        <sz val="9"/>
        <color theme="1"/>
        <rFont val="Calibri"/>
        <family val="2"/>
        <scheme val="minor"/>
      </rPr>
      <t>Réalisation d’une étude acoustique spécifique</t>
    </r>
    <r>
      <rPr>
        <sz val="9"/>
        <color theme="1"/>
        <rFont val="Calibri"/>
        <family val="2"/>
        <scheme val="minor"/>
      </rPr>
      <t xml:space="preserve"> et mise en oeuvre des solutions identifiées comme les mieux adaptées par cette étude :</t>
    </r>
  </si>
  <si>
    <r>
      <rPr>
        <u/>
        <sz val="9"/>
        <color theme="1"/>
        <rFont val="Calibri"/>
        <family val="2"/>
        <scheme val="minor"/>
      </rPr>
      <t>Relativement aux 3 critères ci-dessous :</t>
    </r>
    <r>
      <rPr>
        <sz val="9"/>
        <color theme="1"/>
        <rFont val="Calibri"/>
        <family val="2"/>
        <scheme val="minor"/>
      </rPr>
      <t xml:space="preserve">
• Niveau de bruits de choc transmis dans les espaces
• Niveau de bruit des équipements dans les espaces
• Isolement au bruit aérien des espaces
</t>
    </r>
    <r>
      <rPr>
        <b/>
        <sz val="9"/>
        <color theme="1"/>
        <rFont val="Calibri"/>
        <family val="2"/>
        <scheme val="minor"/>
      </rPr>
      <t>Réalisation d’une étude acoustique spécifique</t>
    </r>
    <r>
      <rPr>
        <sz val="9"/>
        <color theme="1"/>
        <rFont val="Calibri"/>
        <family val="2"/>
        <scheme val="minor"/>
      </rPr>
      <t xml:space="preserve"> et mise en oeuvre des solutions identifiées comme les mieux adaptées par cette étude :</t>
    </r>
  </si>
  <si>
    <r>
      <t xml:space="preserve">Respect du programme ou des prescriptions contractuelles du demandeur sur les </t>
    </r>
    <r>
      <rPr>
        <u/>
        <sz val="9"/>
        <color theme="1"/>
        <rFont val="Calibri"/>
        <family val="2"/>
        <scheme val="minor"/>
      </rPr>
      <t>espaces caractéristiques de l’activité</t>
    </r>
    <r>
      <rPr>
        <sz val="9"/>
        <color theme="1"/>
        <rFont val="Calibri"/>
        <family val="2"/>
        <scheme val="minor"/>
      </rPr>
      <t xml:space="preserve"> pour chaque indicateur acoustique :
- Isolement acoustique standardisé pondéré vis-à-vis de l’espace extérieur,
- Niveau de bruit des équipements,
- Niveau de bruit de choc,
- Acoustique interne (sur la base d’indicateurs spécifiques d’acoustique interne),
- Isolement au bruit aérien (en réception) vis-à-vis des espaces adjacents,
- Sonorité à la marche.
</t>
    </r>
    <r>
      <rPr>
        <b/>
        <sz val="9"/>
        <color theme="1"/>
        <rFont val="Calibri"/>
        <family val="2"/>
        <scheme val="minor"/>
      </rPr>
      <t>OU</t>
    </r>
    <r>
      <rPr>
        <sz val="9"/>
        <color theme="1"/>
        <rFont val="Calibri"/>
        <family val="2"/>
        <scheme val="minor"/>
      </rPr>
      <t xml:space="preserve">
Réalisation d’une </t>
    </r>
    <r>
      <rPr>
        <b/>
        <sz val="9"/>
        <color theme="1"/>
        <rFont val="Calibri"/>
        <family val="2"/>
        <scheme val="minor"/>
      </rPr>
      <t>étude acoustique</t>
    </r>
    <r>
      <rPr>
        <sz val="9"/>
        <color theme="1"/>
        <rFont val="Calibri"/>
        <family val="2"/>
        <scheme val="minor"/>
      </rPr>
      <t xml:space="preserve"> sur les </t>
    </r>
    <r>
      <rPr>
        <u/>
        <sz val="9"/>
        <color theme="1"/>
        <rFont val="Calibri"/>
        <family val="2"/>
        <scheme val="minor"/>
      </rPr>
      <t>espaces caractéristiques de l’activité</t>
    </r>
    <r>
      <rPr>
        <sz val="9"/>
        <color theme="1"/>
        <rFont val="Calibri"/>
        <family val="2"/>
        <scheme val="minor"/>
      </rPr>
      <t xml:space="preserve"> relativement aux 6 critères d’ambiance acoustique ci-dessus et :
• Définition de trois niveaux de performance pour chacun des 6 critères : 
  - niveau de PRATIQUE COURANTE, 
  - niveau PERFORMANT, 
  - niveau TRES PERFORMANT
• Respect du niveau de PRATIQUE COURANTE défini</t>
    </r>
  </si>
  <si>
    <t>Respect du niveau PERFORMANT défini pour les 6 critères.</t>
  </si>
  <si>
    <t>Respect du niveau TRES PERFORMANT défini pour :</t>
  </si>
  <si>
    <t>A minima 4 des 6 critères,</t>
  </si>
  <si>
    <t>les 6 critères.</t>
  </si>
  <si>
    <t>Cible 9 - CONFORT ACOUSTIQUE - 9.1 CREATION D’UNE QUALITE D’AMBIANCE ACOUSTIQUE ADAPTEE AUX DIFFERENTS LOCAUX</t>
  </si>
  <si>
    <t>Cible 10 - CONFORT VISUEL</t>
  </si>
  <si>
    <t>ESPACES DE BUREAU</t>
  </si>
  <si>
    <t>10.1.1. Disposer d’accès à la lumière du jour dans les espaces sensibles</t>
  </si>
  <si>
    <t>10.1.2. Disposer d’accès à des vues sur l’extérieur dans les espaces sensibles</t>
  </si>
  <si>
    <t>Pourcentage d’espaces (au prorata des surfaces) ayant accès à la lumière du jour (en premier ou second jour) :
Accès à la lumière du jour dans 100% des espaces.</t>
  </si>
  <si>
    <t>Accès à des vues (à l’horizontale du regard) dans 100% des espaces</t>
  </si>
  <si>
    <t>10.1.3. Disposer d’un éclairement minimal en lumière naturelle</t>
  </si>
  <si>
    <t>FLJ≥ 1,2% pour 80% de la surface de la zone de premier rang, dans 80% des locaux concernés (en surface), et transmettre des indications au preneur sur la zone d’implantation des postes de travail la plus favorable à la lumière naturelle.</t>
  </si>
  <si>
    <t>FLJ≥ 2% pour 80% de la surface de la zone de premier rang, dans 80% des locaux concernés (en surface)
FLJ≥ 1,5% pour 80% de la surface de la zone de premier rang, dans les 20% de locaux concernés restants (en surface)</t>
  </si>
  <si>
    <r>
      <t xml:space="preserve">FLJ≥ 2,5% pour 80% de la surface de la zone de premier rang, dans 80% des locaux concernés (en surface)
FLJ≥ 1,5% pour 80% de la surface de la zone de premier rang, dans les 20% de locaux concernés restants (en surface)
</t>
    </r>
    <r>
      <rPr>
        <b/>
        <sz val="9"/>
        <color theme="1"/>
        <rFont val="Calibri"/>
        <family val="2"/>
        <scheme val="minor"/>
      </rPr>
      <t>ET</t>
    </r>
    <r>
      <rPr>
        <sz val="9"/>
        <color theme="1"/>
        <rFont val="Calibri"/>
        <family val="2"/>
        <scheme val="minor"/>
      </rPr>
      <t xml:space="preserve">
FLJ ≥ 0,7% pour 90% de la surface de la zone de second rang de tous les locaux concernés</t>
    </r>
  </si>
  <si>
    <t>FLJ ≥ 0,7% sur 70% de la surface de 70% des locaux de second rang (en surface)</t>
  </si>
  <si>
    <r>
      <t>Facteur de lumière du jour minimum (FLJ) à obtenir:</t>
    </r>
    <r>
      <rPr>
        <sz val="9"/>
        <color theme="1"/>
        <rFont val="Calibri"/>
        <family val="2"/>
        <scheme val="minor"/>
      </rPr>
      <t xml:space="preserve">
Locaux de second rang (locaux ci-dessus </t>
    </r>
    <r>
      <rPr>
        <u/>
        <sz val="9"/>
        <color theme="1"/>
        <rFont val="Calibri"/>
        <family val="2"/>
        <scheme val="minor"/>
      </rPr>
      <t>non directement exposés</t>
    </r>
    <r>
      <rPr>
        <sz val="9"/>
        <color theme="1"/>
        <rFont val="Calibri"/>
        <family val="2"/>
        <scheme val="minor"/>
      </rPr>
      <t xml:space="preserve"> sur façades donnant sur l’extérieur)</t>
    </r>
  </si>
  <si>
    <t>10.1.4. Qualité du traitement de la lumière naturelle</t>
  </si>
  <si>
    <t>Identifier les espaces sensibles à l’éblouissement et nécessitant un contrôle de l’apport en lumière naturelle et étudier les conditions d’éblouissement et de contrôle de la lumière naturelle dans ces espaces.
ET
Dispositions justifiées et satisfaisantes pour conduire, filtrer et/ou diffuser la lumière du jour dans ces espaces afin de contrôler l’apport en lumière naturelle et de limiter l’éblouissement direct ou indirect dans ces espaces.</t>
  </si>
  <si>
    <t>Identifier les espaces sensibles à l’éblouissement et étudier les conditions d’éblouissement sur ces espaces.
ET
Dispositions justifiées et satisfaisantes pour protéger ces espaces vis-à-vis du rayonnement solaire direct ou indirect afin de limiter l’éblouissement.</t>
  </si>
  <si>
    <t>Cible 10 - CONFORT VISUEL - 10.1 OPTIMISATION DE L’ECLAIRAGE NATUREL</t>
  </si>
  <si>
    <r>
      <rPr>
        <b/>
        <sz val="9"/>
        <color theme="1"/>
        <rFont val="Calibri"/>
        <family val="2"/>
        <scheme val="minor"/>
      </rPr>
      <t>Facteur de lumière du jour minimum (FLJ) à obtenir:</t>
    </r>
    <r>
      <rPr>
        <sz val="9"/>
        <color theme="1"/>
        <rFont val="Calibri"/>
        <family val="2"/>
        <scheme val="minor"/>
      </rPr>
      <t xml:space="preserve">
Locaux d'enseignement </t>
    </r>
    <r>
      <rPr>
        <u/>
        <sz val="9"/>
        <color theme="1"/>
        <rFont val="Calibri"/>
        <family val="2"/>
        <scheme val="minor"/>
      </rPr>
      <t>directement exposés</t>
    </r>
    <r>
      <rPr>
        <sz val="9"/>
        <color theme="1"/>
        <rFont val="Calibri"/>
        <family val="2"/>
        <scheme val="minor"/>
      </rPr>
      <t xml:space="preserve"> sur façades donnant sur l’extérieur
-------------
</t>
    </r>
    <r>
      <rPr>
        <i/>
        <sz val="9"/>
        <color theme="4" tint="-0.249977111117893"/>
        <rFont val="Calibri"/>
        <family val="2"/>
        <scheme val="minor"/>
      </rPr>
      <t>Les seuils peuvent être réduits de 0,5% dans certaines conditions particulières (voir guide pratique) (sauf pour les niveaux à 0,7%)
Les pourcentages s’entendent au prorata des surfaces (voir méthode de calcul dans le guide pratique)
Les espaces sensibles concernés sont mentionnés dans le guide pratique</t>
    </r>
  </si>
  <si>
    <t>GRANDS ESPACES COMMUNS DEDIES A LA CIRCULATION</t>
  </si>
  <si>
    <t>10.1.1. Disposer d’accès à la lumière du jour</t>
  </si>
  <si>
    <r>
      <t xml:space="preserve">Identifier les </t>
    </r>
    <r>
      <rPr>
        <b/>
        <sz val="9"/>
        <color theme="1"/>
        <rFont val="Calibri"/>
        <family val="2"/>
        <scheme val="minor"/>
      </rPr>
      <t xml:space="preserve">points focaux </t>
    </r>
    <r>
      <rPr>
        <sz val="9"/>
        <color theme="1"/>
        <rFont val="Calibri"/>
        <family val="2"/>
        <scheme val="minor"/>
      </rPr>
      <t xml:space="preserve">des grands espaces communs de l’ouvrage (voir guide pratique pour la définition)
</t>
    </r>
    <r>
      <rPr>
        <b/>
        <sz val="9"/>
        <color theme="1"/>
        <rFont val="Calibri"/>
        <family val="2"/>
        <scheme val="minor"/>
      </rPr>
      <t>ET</t>
    </r>
    <r>
      <rPr>
        <sz val="9"/>
        <color theme="1"/>
        <rFont val="Calibri"/>
        <family val="2"/>
        <scheme val="minor"/>
      </rPr>
      <t xml:space="preserve">
Dispositions prises pour garantir un accès direct à la lumière du jour en chaque point focal identifié.</t>
    </r>
  </si>
  <si>
    <t>10.1.2. Disposer d’accès à des vues sur l’extérieur</t>
  </si>
  <si>
    <t>Si l’opération comporte au moins 2 points focaux</t>
  </si>
  <si>
    <t>Accès à des vues depuis :
30% des points focaux des grands espaces communs a minima</t>
  </si>
  <si>
    <t>Accès à des vues depuis :
50% des points focaux des grands espaces communs a minima</t>
  </si>
  <si>
    <t>Accès à des vues depuis :
75% des points focaux des grands espaces communs a minima</t>
  </si>
  <si>
    <t>Accès à des vues depuis :
100% des points focaux des grands espaces communs a minima</t>
  </si>
  <si>
    <t>Si l’opération ne comporte qu’un seul point focal</t>
  </si>
  <si>
    <t>Accès à des vues depuis le point focal.</t>
  </si>
  <si>
    <t>10.1.3. Disposer d’un éclairement minimal en lumière naturelle dans les zones d’occupation</t>
  </si>
  <si>
    <t>Facteur de lumière du jour (FLJ) à maintenir dans les grands espaces communs dédiés à la circulation :</t>
  </si>
  <si>
    <r>
      <t>• FLJ</t>
    </r>
    <r>
      <rPr>
        <vertAlign val="subscript"/>
        <sz val="10"/>
        <color theme="1"/>
        <rFont val="Calibri"/>
        <family val="2"/>
        <scheme val="minor"/>
      </rPr>
      <t>moyen</t>
    </r>
    <r>
      <rPr>
        <sz val="9"/>
        <color theme="1"/>
        <rFont val="Calibri"/>
        <family val="2"/>
        <scheme val="minor"/>
      </rPr>
      <t>≥ 0,5% pour tous les espaces</t>
    </r>
  </si>
  <si>
    <r>
      <t>• FLJ</t>
    </r>
    <r>
      <rPr>
        <vertAlign val="subscript"/>
        <sz val="10"/>
        <color theme="1"/>
        <rFont val="Calibri"/>
        <family val="2"/>
        <scheme val="minor"/>
      </rPr>
      <t>moyen</t>
    </r>
    <r>
      <rPr>
        <sz val="9"/>
        <color theme="1"/>
        <rFont val="Calibri"/>
        <family val="2"/>
        <scheme val="minor"/>
      </rPr>
      <t xml:space="preserve">≥ 1% </t>
    </r>
    <r>
      <rPr>
        <b/>
        <sz val="9"/>
        <color theme="4" tint="-0.249977111117893"/>
        <rFont val="Calibri"/>
        <family val="2"/>
        <scheme val="minor"/>
      </rPr>
      <t>OU</t>
    </r>
    <r>
      <rPr>
        <sz val="9"/>
        <color theme="1"/>
        <rFont val="Calibri"/>
        <family val="2"/>
        <scheme val="minor"/>
      </rPr>
      <t xml:space="preserve"> FLJ</t>
    </r>
    <r>
      <rPr>
        <vertAlign val="subscript"/>
        <sz val="10"/>
        <color theme="1"/>
        <rFont val="Calibri"/>
        <family val="2"/>
        <scheme val="minor"/>
      </rPr>
      <t>minimum</t>
    </r>
    <r>
      <rPr>
        <sz val="9"/>
        <color theme="1"/>
        <rFont val="Calibri"/>
        <family val="2"/>
        <scheme val="minor"/>
      </rPr>
      <t>≥ 0,5% pour tous les espaces</t>
    </r>
  </si>
  <si>
    <r>
      <t>• FLJ</t>
    </r>
    <r>
      <rPr>
        <vertAlign val="subscript"/>
        <sz val="10"/>
        <color theme="1"/>
        <rFont val="Calibri"/>
        <family val="2"/>
        <scheme val="minor"/>
      </rPr>
      <t>moyen</t>
    </r>
    <r>
      <rPr>
        <sz val="9"/>
        <color theme="1"/>
        <rFont val="Calibri"/>
        <family val="2"/>
        <scheme val="minor"/>
      </rPr>
      <t xml:space="preserve">≥ 1% </t>
    </r>
    <r>
      <rPr>
        <b/>
        <sz val="9"/>
        <color theme="4" tint="-0.249977111117893"/>
        <rFont val="Calibri"/>
        <family val="2"/>
        <scheme val="minor"/>
      </rPr>
      <t>ET</t>
    </r>
    <r>
      <rPr>
        <sz val="9"/>
        <color theme="1"/>
        <rFont val="Calibri"/>
        <family val="2"/>
        <scheme val="minor"/>
      </rPr>
      <t xml:space="preserve"> FLJ </t>
    </r>
    <r>
      <rPr>
        <vertAlign val="subscript"/>
        <sz val="10"/>
        <color theme="1"/>
        <rFont val="Calibri"/>
        <family val="2"/>
        <scheme val="minor"/>
      </rPr>
      <t>minimum</t>
    </r>
    <r>
      <rPr>
        <sz val="9"/>
        <color theme="1"/>
        <rFont val="Calibri"/>
        <family val="2"/>
        <scheme val="minor"/>
      </rPr>
      <t>≥ 0,5% pour tous les espaces</t>
    </r>
  </si>
  <si>
    <r>
      <t xml:space="preserve">Identifier les espaces sensibles à l’éblouissement et étudier les conditions d’éblouissement sur ces espaces.
</t>
    </r>
    <r>
      <rPr>
        <b/>
        <sz val="9"/>
        <color theme="1"/>
        <rFont val="Calibri"/>
        <family val="2"/>
        <scheme val="minor"/>
      </rPr>
      <t>ET</t>
    </r>
    <r>
      <rPr>
        <sz val="9"/>
        <color theme="1"/>
        <rFont val="Calibri"/>
        <family val="2"/>
        <scheme val="minor"/>
      </rPr>
      <t xml:space="preserve">
Dispositions justifiées et satisfaisantes pour protéger ces espaces vis-à-vis du rayonnement solaire direct ou indirect afin de limiter l’éblouissement.</t>
    </r>
  </si>
  <si>
    <r>
      <t xml:space="preserve">Identifier les espaces sensibles à l’éblouissement et nécessitant un contrôle de l’apport en lumière naturelle et étudier les conditions d’éblouissement et de contrôle de la lumière naturelle dans ces espaces.
</t>
    </r>
    <r>
      <rPr>
        <b/>
        <sz val="9"/>
        <color theme="1"/>
        <rFont val="Calibri"/>
        <family val="2"/>
        <scheme val="minor"/>
      </rPr>
      <t>ET</t>
    </r>
    <r>
      <rPr>
        <sz val="9"/>
        <color theme="1"/>
        <rFont val="Calibri"/>
        <family val="2"/>
        <scheme val="minor"/>
      </rPr>
      <t xml:space="preserve">
Dispositions justifiées et satisfaisantes pour conduire, filtrer et/ou diffuser la lumière du jour dans ces espaces afin de contrôler l’apport en lumière naturelle et de limiter l’éblouissement direct ou indirect dans ces espaces.</t>
    </r>
  </si>
  <si>
    <t>Accès direct à la lumière du jour depuis les caisses</t>
  </si>
  <si>
    <r>
      <t xml:space="preserve">Dispositions prises pour donner la possibilité au(x) preneur(s) d’accéder à la lumière du jour depuis au moins 50% de la surface des espaces dédiés à la vente. Dispositions justifiées et satisfaisantes.
</t>
    </r>
    <r>
      <rPr>
        <b/>
        <sz val="9"/>
        <color theme="1"/>
        <rFont val="Calibri"/>
        <family val="2"/>
        <scheme val="minor"/>
      </rPr>
      <t>ET</t>
    </r>
    <r>
      <rPr>
        <sz val="9"/>
        <color theme="1"/>
        <rFont val="Calibri"/>
        <family val="2"/>
        <scheme val="minor"/>
      </rPr>
      <t xml:space="preserve">
Rédaction d’un paragraphe dans le cahier des charges « preneurs » incitant le(s) preneur(s) à optimiser l’accès à la lumière naturelle dans sa(leur) zone de vente</t>
    </r>
  </si>
  <si>
    <r>
      <t xml:space="preserve">Opération </t>
    </r>
    <r>
      <rPr>
        <b/>
        <u/>
        <sz val="9"/>
        <color theme="1"/>
        <rFont val="Calibri"/>
        <family val="2"/>
        <scheme val="minor"/>
      </rPr>
      <t>ne présentant pas</t>
    </r>
    <r>
      <rPr>
        <b/>
        <sz val="9"/>
        <color theme="1"/>
        <rFont val="Calibri"/>
        <family val="2"/>
        <scheme val="minor"/>
      </rPr>
      <t xml:space="preserve"> d’espaces communs dédiés à la circulation des clients</t>
    </r>
  </si>
  <si>
    <r>
      <t xml:space="preserve">Opération </t>
    </r>
    <r>
      <rPr>
        <b/>
        <u/>
        <sz val="9"/>
        <color theme="1"/>
        <rFont val="Calibri"/>
        <family val="2"/>
        <scheme val="minor"/>
      </rPr>
      <t>présentant</t>
    </r>
    <r>
      <rPr>
        <b/>
        <sz val="9"/>
        <color theme="1"/>
        <rFont val="Calibri"/>
        <family val="2"/>
        <scheme val="minor"/>
      </rPr>
      <t xml:space="preserve"> des espaces communs dédiés à la circulation des clients</t>
    </r>
  </si>
  <si>
    <r>
      <t xml:space="preserve">Dispositions prises pour donner la possibilité au(x) preneur(s) d’accéder à la lumière du jour dans son (ses) espace(s) privatif(s). Dispositions justifiées et satisfaisantes.
</t>
    </r>
    <r>
      <rPr>
        <b/>
        <sz val="9"/>
        <color theme="1"/>
        <rFont val="Calibri"/>
        <family val="2"/>
        <scheme val="minor"/>
      </rPr>
      <t>ET</t>
    </r>
    <r>
      <rPr>
        <sz val="9"/>
        <color theme="1"/>
        <rFont val="Calibri"/>
        <family val="2"/>
        <scheme val="minor"/>
      </rPr>
      <t xml:space="preserve">
Rédaction d’un paragraphe dans le cahier des charges « preneurs » incitant le(s) preneur(s) à optimiser l’accès à la lumière naturelle dans sa(leur) zone de vente</t>
    </r>
  </si>
  <si>
    <r>
      <t xml:space="preserve">Dispositions prises pour donner la possibilité au(x) preneur(s) d’accéder à des vues depuis au moins 50% de la surface des espaces dédiés à la vente. Dispositions justifiées et satisfaisantes.
</t>
    </r>
    <r>
      <rPr>
        <b/>
        <sz val="9"/>
        <color theme="1"/>
        <rFont val="Calibri"/>
        <family val="2"/>
        <scheme val="minor"/>
      </rPr>
      <t>ET</t>
    </r>
    <r>
      <rPr>
        <sz val="9"/>
        <color theme="1"/>
        <rFont val="Calibri"/>
        <family val="2"/>
        <scheme val="minor"/>
      </rPr>
      <t xml:space="preserve">
Rédaction d’un paragraphe dans le cahier des charges « preneurs » incitant le(s) preneur(s) à optimiser l’accès aux vues dans sa(leur) zone de vente</t>
    </r>
  </si>
  <si>
    <r>
      <t xml:space="preserve">Dispositions prises pour donner la possibilité au(x) preneur(s) d’accéder à des vues dans les espaces de vente
</t>
    </r>
    <r>
      <rPr>
        <b/>
        <sz val="9"/>
        <color theme="1"/>
        <rFont val="Calibri"/>
        <family val="2"/>
        <scheme val="minor"/>
      </rPr>
      <t>ET</t>
    </r>
    <r>
      <rPr>
        <sz val="9"/>
        <color theme="1"/>
        <rFont val="Calibri"/>
        <family val="2"/>
        <scheme val="minor"/>
      </rPr>
      <t xml:space="preserve">
Rédaction d’un paragraphe dans le cahier des charges « preneurs » incitant le(s) preneur(s) à optimiser l’accès aux vues dans sa(leur) zone de vente</t>
    </r>
  </si>
  <si>
    <t>Non pris en compte dans ce référentiel.</t>
  </si>
  <si>
    <r>
      <t xml:space="preserve">Identifier les zones des espaces de vente sensibles à l’éblouissement et étudier les conditions d’éblouissement sur ces zones.
</t>
    </r>
    <r>
      <rPr>
        <b/>
        <sz val="9"/>
        <color theme="1"/>
        <rFont val="Calibri"/>
        <family val="2"/>
        <scheme val="minor"/>
      </rPr>
      <t>ET</t>
    </r>
    <r>
      <rPr>
        <sz val="9"/>
        <color theme="1"/>
        <rFont val="Calibri"/>
        <family val="2"/>
        <scheme val="minor"/>
      </rPr>
      <t xml:space="preserve">
Dispositions justifiées et satisfaisantes pour protéger ces espaces vis-à-vis du rayonnement solaire direct ou indirect afin de limiter l’éblouissement.</t>
    </r>
  </si>
  <si>
    <t>X</t>
  </si>
  <si>
    <r>
      <rPr>
        <b/>
        <sz val="9"/>
        <color theme="1"/>
        <rFont val="Calibri"/>
        <family val="2"/>
        <scheme val="minor"/>
      </rPr>
      <t>→</t>
    </r>
    <r>
      <rPr>
        <sz val="9"/>
        <color theme="1"/>
        <rFont val="Calibri"/>
        <family val="2"/>
        <scheme val="minor"/>
      </rPr>
      <t xml:space="preserve"> pour 3 critères (a minima)</t>
    </r>
  </si>
  <si>
    <t>HALL D’EXPOSITION</t>
  </si>
  <si>
    <r>
      <t xml:space="preserve">Apport d'éclairage naturel dans le hall grâce à l'intégration d’ouverture en façade (rapport surface translucide sur surface de façade supérieur ou égal à </t>
    </r>
    <r>
      <rPr>
        <b/>
        <sz val="9"/>
        <color theme="1"/>
        <rFont val="Calibri"/>
        <family val="2"/>
        <scheme val="minor"/>
      </rPr>
      <t>20%</t>
    </r>
    <r>
      <rPr>
        <sz val="9"/>
        <color theme="1"/>
        <rFont val="Calibri"/>
        <family val="2"/>
        <scheme val="minor"/>
      </rPr>
      <t xml:space="preserve"> avec transmission lumineuse minimale de </t>
    </r>
    <r>
      <rPr>
        <b/>
        <sz val="9"/>
        <color theme="1"/>
        <rFont val="Calibri"/>
        <family val="2"/>
        <scheme val="minor"/>
      </rPr>
      <t>50%)</t>
    </r>
  </si>
  <si>
    <r>
      <t xml:space="preserve">Apport d'éclairage naturel dans le hall grâce à l'intégration d’ouverture en façade (rapport surface translucide sur surface de façade supérieur ou égal à </t>
    </r>
    <r>
      <rPr>
        <b/>
        <sz val="9"/>
        <color theme="1"/>
        <rFont val="Calibri"/>
        <family val="2"/>
        <scheme val="minor"/>
      </rPr>
      <t>30%</t>
    </r>
    <r>
      <rPr>
        <sz val="9"/>
        <color theme="1"/>
        <rFont val="Calibri"/>
        <family val="2"/>
        <scheme val="minor"/>
      </rPr>
      <t xml:space="preserve"> avec transmission lumineuse minimale de </t>
    </r>
    <r>
      <rPr>
        <b/>
        <sz val="9"/>
        <color theme="1"/>
        <rFont val="Calibri"/>
        <family val="2"/>
        <scheme val="minor"/>
      </rPr>
      <t>50%)</t>
    </r>
  </si>
  <si>
    <r>
      <t xml:space="preserve">Identifier les zones sensibles à l’éblouissement ; étude des conditions d’éblouissement sur ces zones
</t>
    </r>
    <r>
      <rPr>
        <b/>
        <sz val="9"/>
        <color theme="1"/>
        <rFont val="Calibri"/>
        <family val="2"/>
        <scheme val="minor"/>
      </rPr>
      <t>ET</t>
    </r>
    <r>
      <rPr>
        <sz val="9"/>
        <color theme="1"/>
        <rFont val="Calibri"/>
        <family val="2"/>
        <scheme val="minor"/>
      </rPr>
      <t xml:space="preserve">
Dispositions justifiées et satisfaisantes pour protéger ces espaces vis-à-vis du rayonnement solaire direct ou indirect afin de limiter l’éblouissement.</t>
    </r>
  </si>
  <si>
    <t>ESPACES DES BÂTIMENTS D’HÔTELLERIE</t>
  </si>
  <si>
    <t>10.1.1. Disposer d’accès à la lumière du jour dans les espaces sensibles vis-à-vis de l’éclairage naturel</t>
  </si>
  <si>
    <t>Accès à la lumière du jour dans 100% des pièces de vie</t>
  </si>
  <si>
    <t>Espaces de restauration fréquentés par les clients</t>
  </si>
  <si>
    <t>Accès à la lumière du jour dans 100% des espaces sauf contrainte particulière due au contexte : site urbain dense, restaurant en sous-sol.</t>
  </si>
  <si>
    <r>
      <t xml:space="preserve">• </t>
    </r>
    <r>
      <rPr>
        <b/>
        <sz val="9"/>
        <color theme="4" tint="-0.249977111117893"/>
        <rFont val="Calibri"/>
        <family val="2"/>
        <scheme val="minor"/>
      </rPr>
      <t>20%</t>
    </r>
    <r>
      <rPr>
        <sz val="9"/>
        <color theme="1"/>
        <rFont val="Calibri"/>
        <family val="2"/>
        <scheme val="minor"/>
      </rPr>
      <t xml:space="preserve"> de la surface des circulations et des espaces de détente ouverts</t>
    </r>
  </si>
  <si>
    <r>
      <t>• 3</t>
    </r>
    <r>
      <rPr>
        <b/>
        <sz val="9"/>
        <color theme="4" tint="-0.249977111117893"/>
        <rFont val="Calibri"/>
        <family val="2"/>
        <scheme val="minor"/>
      </rPr>
      <t>0%</t>
    </r>
    <r>
      <rPr>
        <sz val="9"/>
        <color theme="1"/>
        <rFont val="Calibri"/>
        <family val="2"/>
        <scheme val="minor"/>
      </rPr>
      <t xml:space="preserve"> de la surface des circulations et des espaces de détente ouverts</t>
    </r>
  </si>
  <si>
    <r>
      <t>• 5</t>
    </r>
    <r>
      <rPr>
        <b/>
        <sz val="9"/>
        <color theme="4" tint="-0.249977111117893"/>
        <rFont val="Calibri"/>
        <family val="2"/>
        <scheme val="minor"/>
      </rPr>
      <t>0%</t>
    </r>
    <r>
      <rPr>
        <sz val="9"/>
        <color theme="1"/>
        <rFont val="Calibri"/>
        <family val="2"/>
        <scheme val="minor"/>
      </rPr>
      <t xml:space="preserve"> de la surface des circulations et des espaces de détente ouverts</t>
    </r>
  </si>
  <si>
    <r>
      <t xml:space="preserve">Pourcentage d’espaces (au prorata des surfaces) ayant accès à la lumière du jour :
</t>
    </r>
    <r>
      <rPr>
        <b/>
        <sz val="9"/>
        <color theme="1"/>
        <rFont val="Calibri"/>
        <family val="2"/>
        <scheme val="minor"/>
      </rPr>
      <t>Circulations horizontales fréquentées par les clients</t>
    </r>
    <r>
      <rPr>
        <sz val="9"/>
        <color theme="1"/>
        <rFont val="Calibri"/>
        <family val="2"/>
        <scheme val="minor"/>
      </rPr>
      <t xml:space="preserve">
Disposer d’un </t>
    </r>
    <r>
      <rPr>
        <u/>
        <sz val="9"/>
        <color theme="1"/>
        <rFont val="Calibri"/>
        <family val="2"/>
        <scheme val="minor"/>
      </rPr>
      <t>accès à la lumière du jour</t>
    </r>
    <r>
      <rPr>
        <sz val="9"/>
        <color theme="1"/>
        <rFont val="Calibri"/>
        <family val="2"/>
        <scheme val="minor"/>
      </rPr>
      <t xml:space="preserve"> dans:
--------
</t>
    </r>
    <r>
      <rPr>
        <i/>
        <sz val="9"/>
        <color theme="4" tint="-0.249977111117893"/>
        <rFont val="Calibri"/>
        <family val="2"/>
        <scheme val="minor"/>
      </rPr>
      <t>Les circulations sont celles qui sont fréquentées par les clients et non prises en compte dans le tableau « grands espaces communs dédiés à la circulation »</t>
    </r>
  </si>
  <si>
    <r>
      <t xml:space="preserve">• </t>
    </r>
    <r>
      <rPr>
        <b/>
        <sz val="9"/>
        <color theme="4" tint="-0.249977111117893"/>
        <rFont val="Calibri"/>
        <family val="2"/>
        <scheme val="minor"/>
      </rPr>
      <t>60%</t>
    </r>
    <r>
      <rPr>
        <sz val="9"/>
        <color theme="1"/>
        <rFont val="Calibri"/>
        <family val="2"/>
        <scheme val="minor"/>
      </rPr>
      <t xml:space="preserve"> des salons</t>
    </r>
  </si>
  <si>
    <r>
      <t xml:space="preserve">• </t>
    </r>
    <r>
      <rPr>
        <b/>
        <sz val="9"/>
        <color theme="4" tint="-0.249977111117893"/>
        <rFont val="Calibri"/>
        <family val="2"/>
        <scheme val="minor"/>
      </rPr>
      <t>100%</t>
    </r>
    <r>
      <rPr>
        <sz val="9"/>
        <color theme="1"/>
        <rFont val="Calibri"/>
        <family val="2"/>
        <scheme val="minor"/>
      </rPr>
      <t xml:space="preserve"> des salons</t>
    </r>
  </si>
  <si>
    <t>10.1.2. Disposer d’accès à des vues sur l’extérieur dans les espaces sensibles vis-à-vis de l’éclairage naturel</t>
  </si>
  <si>
    <t>Accès à des vues dans 100% des pièces de vie</t>
  </si>
  <si>
    <t>Accès à des vues dans 100% des espaces sauf contrainte particulière due au contexte : site urbain dense, restaurant en sous-sol.</t>
  </si>
  <si>
    <r>
      <t xml:space="preserve">Pourcentage d’espaces (au prorata des surfaces) ayant accès à des vues (à l’horizontale du regard) :
</t>
    </r>
    <r>
      <rPr>
        <b/>
        <sz val="9"/>
        <color theme="1"/>
        <rFont val="Calibri"/>
        <family val="2"/>
        <scheme val="minor"/>
      </rPr>
      <t>Circulations horizontales fréquentées par les clients</t>
    </r>
    <r>
      <rPr>
        <sz val="9"/>
        <color theme="1"/>
        <rFont val="Calibri"/>
        <family val="2"/>
        <scheme val="minor"/>
      </rPr>
      <t xml:space="preserve">
Accès à des vues (à l’horizontale du regard) dans:
--------
</t>
    </r>
    <r>
      <rPr>
        <i/>
        <sz val="9"/>
        <color theme="4" tint="-0.249977111117893"/>
        <rFont val="Calibri"/>
        <family val="2"/>
        <scheme val="minor"/>
      </rPr>
      <t>Les circulations sont celles qui sont fréquentées par les clients et non prises en compte dans le tableau « grands espaces communs dédiés à la circulation »</t>
    </r>
  </si>
  <si>
    <r>
      <t xml:space="preserve">• </t>
    </r>
    <r>
      <rPr>
        <b/>
        <sz val="9"/>
        <color theme="4" tint="-0.249977111117893"/>
        <rFont val="Calibri"/>
        <family val="2"/>
        <scheme val="minor"/>
      </rPr>
      <t>10%</t>
    </r>
    <r>
      <rPr>
        <sz val="9"/>
        <color theme="1"/>
        <rFont val="Calibri"/>
        <family val="2"/>
        <scheme val="minor"/>
      </rPr>
      <t xml:space="preserve"> de la surface des circulations et des espaces de détente ouverts</t>
    </r>
  </si>
  <si>
    <t>Espaces privatifs des clients</t>
  </si>
  <si>
    <r>
      <t xml:space="preserve">Sur </t>
    </r>
    <r>
      <rPr>
        <u/>
        <sz val="9"/>
        <color theme="1"/>
        <rFont val="Calibri"/>
        <family val="2"/>
        <scheme val="minor"/>
      </rPr>
      <t>80% de la surface de la zone d’étude</t>
    </r>
    <r>
      <rPr>
        <sz val="9"/>
        <color theme="1"/>
        <rFont val="Calibri"/>
        <family val="2"/>
        <scheme val="minor"/>
      </rPr>
      <t xml:space="preserve"> *, FLJ</t>
    </r>
    <r>
      <rPr>
        <vertAlign val="subscript"/>
        <sz val="10"/>
        <color theme="1"/>
        <rFont val="Calibri"/>
        <family val="2"/>
        <scheme val="minor"/>
      </rPr>
      <t>minimum</t>
    </r>
    <r>
      <rPr>
        <sz val="9"/>
        <color theme="1"/>
        <rFont val="Calibri"/>
        <family val="2"/>
        <scheme val="minor"/>
      </rPr>
      <t xml:space="preserve">≥ 1,5 % dans 80% (en surface) des pièces de vie
</t>
    </r>
    <r>
      <rPr>
        <i/>
        <sz val="9"/>
        <color theme="4" tint="-0.249977111117893"/>
        <rFont val="Calibri"/>
        <family val="2"/>
        <scheme val="minor"/>
      </rPr>
      <t>(*) La zone d’étude est différente pour chaque espace. Voir guide pratique.</t>
    </r>
  </si>
  <si>
    <r>
      <t xml:space="preserve">Sur </t>
    </r>
    <r>
      <rPr>
        <u/>
        <sz val="9"/>
        <color theme="1"/>
        <rFont val="Calibri"/>
        <family val="2"/>
        <scheme val="minor"/>
      </rPr>
      <t>80% de la surface de la zone d’étude *</t>
    </r>
    <r>
      <rPr>
        <sz val="9"/>
        <color theme="1"/>
        <rFont val="Calibri"/>
        <family val="2"/>
        <scheme val="minor"/>
      </rPr>
      <t>, FLJ</t>
    </r>
    <r>
      <rPr>
        <vertAlign val="subscript"/>
        <sz val="10"/>
        <color theme="1"/>
        <rFont val="Calibri"/>
        <family val="2"/>
        <scheme val="minor"/>
      </rPr>
      <t>minimum</t>
    </r>
    <r>
      <rPr>
        <sz val="9"/>
        <color theme="1"/>
        <rFont val="Calibri"/>
        <family val="2"/>
        <scheme val="minor"/>
      </rPr>
      <t xml:space="preserve">≥ 1,5 % dans 80% (en surface) des espaces concernés.
</t>
    </r>
    <r>
      <rPr>
        <i/>
        <sz val="9"/>
        <color theme="4" tint="-0.249977111117893"/>
        <rFont val="Calibri"/>
        <family val="2"/>
        <scheme val="minor"/>
      </rPr>
      <t>(*) La zone d’étude est différente pour chaque espace. Voir guide pratique.</t>
    </r>
  </si>
  <si>
    <t>ESPACES DE LA ZONE « ENTREPOTS » (PLATEFORME LOGISTIQUE / QUAI DE MESSAGERIE)</t>
  </si>
  <si>
    <t>Prévoir un accès à la lumière naturelle dans les locaux annexes (locaux de charge, local chaufferie, local déchets).</t>
  </si>
  <si>
    <t>Accès à des vues extérieures depuis la zone quai</t>
  </si>
  <si>
    <t>Entrepôt des plateformes logistiques :</t>
  </si>
  <si>
    <t>Entrepôt des quais de messagerie :</t>
  </si>
  <si>
    <t>Accès à des vues extérieures depuis la zone quai pour 15% du linéaire de quai.</t>
  </si>
  <si>
    <t>Surface vitrée en façade supérieure ou égale à 2m² d’ouverture en façade pour 1000m² d’entrepôt</t>
  </si>
  <si>
    <t>Accès à des vues extérieures depuis la zone quai pour 20% du linéaire de quai.</t>
  </si>
  <si>
    <t>Accès à des vues extérieures depuis la zone quai pour 50% du linéaire de quai.</t>
  </si>
  <si>
    <r>
      <t xml:space="preserve">Entrepôt des plateformes logistiques :
</t>
    </r>
    <r>
      <rPr>
        <sz val="9"/>
        <color theme="1"/>
        <rFont val="Calibri"/>
        <family val="2"/>
        <scheme val="minor"/>
      </rPr>
      <t>Facteur de lumière du jour minimum (FLJ) à obtenir:</t>
    </r>
  </si>
  <si>
    <r>
      <t xml:space="preserve">Entrepôt des quais de messagerie :
</t>
    </r>
    <r>
      <rPr>
        <sz val="9"/>
        <color theme="1"/>
        <rFont val="Calibri"/>
        <family val="2"/>
        <scheme val="minor"/>
      </rPr>
      <t>Facteur de lumière du jour minimum (FLJ) à obtenir:</t>
    </r>
  </si>
  <si>
    <r>
      <t xml:space="preserve">FLJ≥ 1,5% dans 70% des locaux concernés (en surface)
</t>
    </r>
    <r>
      <rPr>
        <b/>
        <sz val="9"/>
        <color theme="1"/>
        <rFont val="Calibri"/>
        <family val="2"/>
        <scheme val="minor"/>
      </rPr>
      <t>ET</t>
    </r>
    <r>
      <rPr>
        <sz val="9"/>
        <color theme="1"/>
        <rFont val="Calibri"/>
        <family val="2"/>
        <scheme val="minor"/>
      </rPr>
      <t xml:space="preserve">
FLJ≥ 1%dans 20% des locaux concernés restants (en surface)</t>
    </r>
  </si>
  <si>
    <t>FLJ≥ 1% dans 70% des locaux concernés (en surface)</t>
  </si>
  <si>
    <t>FLJ≥ 1,5% dans 70% des locaux concernés (en surface)</t>
  </si>
  <si>
    <r>
      <t xml:space="preserve">FLJ≥ 2% dans 70% des locaux concernés (en surface)
</t>
    </r>
    <r>
      <rPr>
        <b/>
        <sz val="9"/>
        <color theme="1"/>
        <rFont val="Calibri"/>
        <family val="2"/>
        <scheme val="minor"/>
      </rPr>
      <t>ET</t>
    </r>
    <r>
      <rPr>
        <sz val="9"/>
        <color theme="1"/>
        <rFont val="Calibri"/>
        <family val="2"/>
        <scheme val="minor"/>
      </rPr>
      <t xml:space="preserve">
FLJ≥ 1,5% dans 20% des locaux concernés restants (en surface)</t>
    </r>
  </si>
  <si>
    <r>
      <t xml:space="preserve">Identifier les zones sensibles à l’éblouissement (zones de quai) ; étude des conditions d’éblouissement sur ces zones
</t>
    </r>
    <r>
      <rPr>
        <b/>
        <sz val="9"/>
        <color theme="1"/>
        <rFont val="Calibri"/>
        <family val="2"/>
        <scheme val="minor"/>
      </rPr>
      <t>ET</t>
    </r>
    <r>
      <rPr>
        <sz val="9"/>
        <color theme="1"/>
        <rFont val="Calibri"/>
        <family val="2"/>
        <scheme val="minor"/>
      </rPr>
      <t xml:space="preserve">
Dispositions justifiées et satisfaisantes pour protéger ces espaces vis-à-vis du rayonnement solaire direct ou indirect afin de limiter l’éblouissement.</t>
    </r>
  </si>
  <si>
    <r>
      <t xml:space="preserve">Identifier les espaces sensibles à l’éblouissement ; étude des conditions d’éblouissement sur ces espaces.
</t>
    </r>
    <r>
      <rPr>
        <b/>
        <sz val="9"/>
        <color theme="1"/>
        <rFont val="Calibri"/>
        <family val="2"/>
        <scheme val="minor"/>
      </rPr>
      <t>ET</t>
    </r>
    <r>
      <rPr>
        <sz val="9"/>
        <color theme="1"/>
        <rFont val="Calibri"/>
        <family val="2"/>
        <scheme val="minor"/>
      </rPr>
      <t xml:space="preserve">
Dispositions justifiées et satisfaisantes pour protéger ces espaces vis-à-vis du rayonnement solaire direct ou indirect afin de limiter l’éblouissement.</t>
    </r>
  </si>
  <si>
    <t>ESPACE « ENTREPÔT A TEMPERATURE DIRIGEE » (ENTREPOT FRIGORIFIQUE)</t>
  </si>
  <si>
    <r>
      <t xml:space="preserve">Accès à des vues extérieures depuis la zone quai pour </t>
    </r>
    <r>
      <rPr>
        <b/>
        <sz val="9"/>
        <color theme="4" tint="-0.249977111117893"/>
        <rFont val="Calibri"/>
        <family val="2"/>
        <scheme val="minor"/>
      </rPr>
      <t>15%</t>
    </r>
    <r>
      <rPr>
        <sz val="9"/>
        <color theme="1"/>
        <rFont val="Calibri"/>
        <family val="2"/>
        <scheme val="minor"/>
      </rPr>
      <t xml:space="preserve"> du linéaire de quai.</t>
    </r>
  </si>
  <si>
    <r>
      <t xml:space="preserve">Accès à des vues extérieures depuis la zone quai pour </t>
    </r>
    <r>
      <rPr>
        <b/>
        <sz val="9"/>
        <color theme="4" tint="-0.249977111117893"/>
        <rFont val="Calibri"/>
        <family val="2"/>
        <scheme val="minor"/>
      </rPr>
      <t>10%</t>
    </r>
    <r>
      <rPr>
        <sz val="9"/>
        <color theme="1"/>
        <rFont val="Calibri"/>
        <family val="2"/>
        <scheme val="minor"/>
      </rPr>
      <t xml:space="preserve"> du linéaire de quai.</t>
    </r>
  </si>
  <si>
    <r>
      <t xml:space="preserve">Apport d'éclairage naturel grâce à l'intégration d’ouverture </t>
    </r>
    <r>
      <rPr>
        <b/>
        <sz val="9"/>
        <color theme="1"/>
        <rFont val="Calibri"/>
        <family val="2"/>
        <scheme val="minor"/>
      </rPr>
      <t>sur les portes de quai</t>
    </r>
  </si>
  <si>
    <r>
      <rPr>
        <b/>
        <sz val="9"/>
        <color theme="1"/>
        <rFont val="Calibri"/>
        <family val="2"/>
        <scheme val="minor"/>
      </rPr>
      <t>Pour les entrepôts à température dirigée positive ou la zone de quais des entrepôts à température dirigée négative :</t>
    </r>
    <r>
      <rPr>
        <sz val="9"/>
        <color theme="1"/>
        <rFont val="Calibri"/>
        <family val="2"/>
        <scheme val="minor"/>
      </rPr>
      <t xml:space="preserve">
Apport d'éclairage naturel grâce à l'intégration de baies translucides </t>
    </r>
    <r>
      <rPr>
        <b/>
        <sz val="9"/>
        <color theme="1"/>
        <rFont val="Calibri"/>
        <family val="2"/>
        <scheme val="minor"/>
      </rPr>
      <t>en façade</t>
    </r>
    <r>
      <rPr>
        <sz val="9"/>
        <color theme="1"/>
        <rFont val="Calibri"/>
        <family val="2"/>
        <scheme val="minor"/>
      </rPr>
      <t xml:space="preserve"> (rapport surface translucide sur surface de façade, incluant les portes de quai) supérieur à </t>
    </r>
    <r>
      <rPr>
        <b/>
        <sz val="9"/>
        <color theme="1"/>
        <rFont val="Calibri"/>
        <family val="2"/>
        <scheme val="minor"/>
      </rPr>
      <t>5%</t>
    </r>
  </si>
  <si>
    <t>ESPACES ASSOCIES (TOUT TYPE DE BÂTIMENT)</t>
  </si>
  <si>
    <t>Pourcentage d’espaces (au prorata des surfaces) ayant accès à la lumière du jour (en premier ou second jour) :</t>
  </si>
  <si>
    <t>Espaces de détente fermés, Espaces de détente du personnel :</t>
  </si>
  <si>
    <t>Accès à la lumière du jour dans 100% des espaces</t>
  </si>
  <si>
    <r>
      <rPr>
        <b/>
        <sz val="9"/>
        <color theme="1"/>
        <rFont val="Calibri"/>
        <family val="2"/>
        <scheme val="minor"/>
      </rPr>
      <t>Circulations :</t>
    </r>
    <r>
      <rPr>
        <sz val="9"/>
        <color theme="1"/>
        <rFont val="Calibri"/>
        <family val="2"/>
        <scheme val="minor"/>
      </rPr>
      <t xml:space="preserve">
Disposer d’un accès à la lumière du jour dans :</t>
    </r>
  </si>
  <si>
    <t>• 30% de la surface des circulations</t>
  </si>
  <si>
    <t>• 50% de la surface des circulations</t>
  </si>
  <si>
    <t>Accès à la lumière du jour mais sans exigence de pourcentage de surface</t>
  </si>
  <si>
    <r>
      <t xml:space="preserve">Accès à la lumière du jour dans </t>
    </r>
    <r>
      <rPr>
        <b/>
        <sz val="9"/>
        <color theme="4" tint="-0.249977111117893"/>
        <rFont val="Calibri"/>
        <family val="2"/>
        <scheme val="minor"/>
      </rPr>
      <t>40%</t>
    </r>
    <r>
      <rPr>
        <sz val="9"/>
        <color theme="1"/>
        <rFont val="Calibri"/>
        <family val="2"/>
        <scheme val="minor"/>
      </rPr>
      <t xml:space="preserve"> de la surface des espaces sensibles</t>
    </r>
  </si>
  <si>
    <r>
      <t xml:space="preserve">Accès à la lumière du jour dans </t>
    </r>
    <r>
      <rPr>
        <b/>
        <sz val="9"/>
        <color theme="4" tint="-0.249977111117893"/>
        <rFont val="Calibri"/>
        <family val="2"/>
        <scheme val="minor"/>
      </rPr>
      <t>60%</t>
    </r>
    <r>
      <rPr>
        <sz val="9"/>
        <color theme="1"/>
        <rFont val="Calibri"/>
        <family val="2"/>
        <scheme val="minor"/>
      </rPr>
      <t xml:space="preserve"> de la surface des espaces sensibles</t>
    </r>
  </si>
  <si>
    <t>Accès à des vues dans 100% des espaces</t>
  </si>
  <si>
    <t>Accès à des vues (à l’horizontale du regard) dans au moins 50% des surfaces des circulations.</t>
  </si>
  <si>
    <t>Accès à des vues mais sans exigence de pourcentage de surface</t>
  </si>
  <si>
    <r>
      <t xml:space="preserve">Facteur de lumière du jour minimum (FLJ) à obtenir :
</t>
    </r>
    <r>
      <rPr>
        <b/>
        <sz val="9"/>
        <color theme="1"/>
        <rFont val="Calibri"/>
        <family val="2"/>
        <scheme val="minor"/>
      </rPr>
      <t>Autres espaces sensibles</t>
    </r>
    <r>
      <rPr>
        <sz val="9"/>
        <color theme="1"/>
        <rFont val="Calibri"/>
        <family val="2"/>
        <scheme val="minor"/>
      </rPr>
      <t xml:space="preserve">
FLJ ≥ 1% sur 70% de la surface de 70% des espaces sensibles (en surface)
</t>
    </r>
    <r>
      <rPr>
        <i/>
        <sz val="9"/>
        <color theme="4" tint="-0.249977111117893"/>
        <rFont val="Calibri"/>
        <family val="2"/>
        <scheme val="minor"/>
      </rPr>
      <t>Les seuils peuvent être réduits de 0,5% dans certaines conditions particulières (voir guide pratique) (sauf pour les niveaux à 0,7%)
Les pourcentages s’entendent au prorata des surfaces (voir méthode de calcul dans le guide pratique)
Les espaces sensibles concernés sont mentionnés dans le guide pratique</t>
    </r>
  </si>
  <si>
    <t>AUTRES ESPACES CARACTERISTIQUES DE l’ACTIVITE (Relatif à une activité non couverte par un tableau précédent)</t>
  </si>
  <si>
    <t>Respect du programme ou des prescriptions contractuelles du demandeur</t>
  </si>
  <si>
    <t>10.1.3. Création d’espaces ayant un niveau minimum d’éclairement naturel et un traitement optimal de la qualité de la lumière naturelle</t>
  </si>
  <si>
    <t>Indicateurs de confort visuel en lumière naturelle :
• Niveau d’éclairement
• Qualité du traitement de la lumière</t>
  </si>
  <si>
    <r>
      <rPr>
        <b/>
        <sz val="9"/>
        <color theme="1"/>
        <rFont val="Calibri"/>
        <family val="2"/>
        <scheme val="minor"/>
      </rPr>
      <t>Deux solutions permettent de justifier l’atteinte du pré requis :</t>
    </r>
    <r>
      <rPr>
        <sz val="9"/>
        <color theme="1"/>
        <rFont val="Calibri"/>
        <family val="2"/>
        <scheme val="minor"/>
      </rPr>
      <t xml:space="preserve">
</t>
    </r>
    <r>
      <rPr>
        <b/>
        <sz val="9"/>
        <color theme="1"/>
        <rFont val="Calibri"/>
        <family val="2"/>
        <scheme val="minor"/>
      </rPr>
      <t>1-</t>
    </r>
    <r>
      <rPr>
        <sz val="9"/>
        <color theme="1"/>
        <rFont val="Calibri"/>
        <family val="2"/>
        <scheme val="minor"/>
      </rPr>
      <t xml:space="preserve"> Respect des objectifs chiffrés du programme ou des prescriptions contractuelles du demandeur pour chaque indicateur ci-dessus
</t>
    </r>
    <r>
      <rPr>
        <b/>
        <sz val="9"/>
        <color theme="1"/>
        <rFont val="Calibri"/>
        <family val="2"/>
        <scheme val="minor"/>
      </rPr>
      <t>2-</t>
    </r>
    <r>
      <rPr>
        <sz val="9"/>
        <color theme="1"/>
        <rFont val="Calibri"/>
        <family val="2"/>
        <scheme val="minor"/>
      </rPr>
      <t xml:space="preserve"> Définition de trois niveaux de performance sur chaque indicateur :
     a) niveau de la PRATIQUE COURANTE LOCALE ACTUELLE,
     b) niveau PERFORMANT
     c) niveau TRES PERFORMANT,
et respect du niveau de la PRATIQUE COURANTE LOCALE ACTUELLE justifié par une </t>
    </r>
    <r>
      <rPr>
        <b/>
        <sz val="9"/>
        <color theme="1"/>
        <rFont val="Calibri"/>
        <family val="2"/>
        <scheme val="minor"/>
      </rPr>
      <t xml:space="preserve">étude d’éclairement naturel </t>
    </r>
    <r>
      <rPr>
        <sz val="9"/>
        <color theme="1"/>
        <rFont val="Calibri"/>
        <family val="2"/>
        <scheme val="minor"/>
      </rPr>
      <t xml:space="preserve">sur les </t>
    </r>
    <r>
      <rPr>
        <u/>
        <sz val="9"/>
        <color theme="1"/>
        <rFont val="Calibri"/>
        <family val="2"/>
        <scheme val="minor"/>
      </rPr>
      <t>espaces caractéristiques de l’activité</t>
    </r>
    <r>
      <rPr>
        <sz val="9"/>
        <color theme="1"/>
        <rFont val="Calibri"/>
        <family val="2"/>
        <scheme val="minor"/>
      </rPr>
      <t xml:space="preserve"> relativement aux 2 indicateurs de confort visuel ci-dessus</t>
    </r>
  </si>
  <si>
    <t>Respect des niveaux PERFORMANT sur chaque indicateur</t>
  </si>
  <si>
    <t>Respect des niveaux TRES PERFORMANT sur chaque indicateur</t>
  </si>
  <si>
    <t>10.2.1. Disposer d’un niveau d’éclairement optimal</t>
  </si>
  <si>
    <r>
      <t xml:space="preserve">Capacité d’éclairement minimale à fournir :
</t>
    </r>
    <r>
      <rPr>
        <u/>
        <sz val="9"/>
        <color theme="1"/>
        <rFont val="Calibri"/>
        <family val="2"/>
        <scheme val="minor"/>
      </rPr>
      <t>Selon les types d’espaces</t>
    </r>
    <r>
      <rPr>
        <sz val="9"/>
        <color theme="1"/>
        <rFont val="Calibri"/>
        <family val="2"/>
        <scheme val="minor"/>
      </rPr>
      <t xml:space="preserve"> : respect des valeurs de la norme </t>
    </r>
    <r>
      <rPr>
        <b/>
        <sz val="9"/>
        <color theme="1"/>
        <rFont val="Calibri"/>
        <family val="2"/>
        <scheme val="minor"/>
      </rPr>
      <t>EN 12464 - 1</t>
    </r>
    <r>
      <rPr>
        <sz val="9"/>
        <color theme="1"/>
        <rFont val="Calibri"/>
        <family val="2"/>
        <scheme val="minor"/>
      </rPr>
      <t xml:space="preserve"> </t>
    </r>
    <r>
      <rPr>
        <b/>
        <i/>
        <sz val="10"/>
        <color rgb="FF92D050"/>
        <rFont val="Calibri"/>
        <family val="2"/>
        <scheme val="minor"/>
      </rPr>
      <t>[A]</t>
    </r>
    <r>
      <rPr>
        <sz val="9"/>
        <color theme="1"/>
        <rFont val="Calibri"/>
        <family val="2"/>
        <scheme val="minor"/>
      </rPr>
      <t xml:space="preserve">
Les espaces de bureaux sont assimilés aux « Salles de pratique informatique » des bâtiments scolaires de la norme</t>
    </r>
    <r>
      <rPr>
        <b/>
        <sz val="9"/>
        <color theme="1"/>
        <rFont val="Calibri"/>
        <family val="2"/>
        <scheme val="minor"/>
      </rPr>
      <t xml:space="preserve"> EN 12464-1</t>
    </r>
    <r>
      <rPr>
        <sz val="9"/>
        <color theme="1"/>
        <rFont val="Calibri"/>
        <family val="2"/>
        <scheme val="minor"/>
      </rPr>
      <t xml:space="preserve"> </t>
    </r>
    <r>
      <rPr>
        <b/>
        <i/>
        <sz val="10"/>
        <color rgb="FF92D050"/>
        <rFont val="Calibri"/>
        <family val="2"/>
        <scheme val="minor"/>
      </rPr>
      <t>[A]</t>
    </r>
    <r>
      <rPr>
        <sz val="9"/>
        <color theme="1"/>
        <rFont val="Calibri"/>
        <family val="2"/>
        <scheme val="minor"/>
      </rPr>
      <t xml:space="preserve"> si :
• l’occupation du local est de courte durée ou,
• les dimensions ou les contrastes des détails de la tâche à accomplir sont élevés ou,
• un travail sur écran est effectué.</t>
    </r>
  </si>
  <si>
    <t>10.2.2. Assurer une bonne uniformité de l’éclairage</t>
  </si>
  <si>
    <r>
      <t>Facteur d’Uniformité U = E</t>
    </r>
    <r>
      <rPr>
        <b/>
        <vertAlign val="subscript"/>
        <sz val="10"/>
        <color theme="1"/>
        <rFont val="Calibri"/>
        <family val="2"/>
        <scheme val="minor"/>
      </rPr>
      <t>mini</t>
    </r>
    <r>
      <rPr>
        <b/>
        <sz val="9"/>
        <color theme="1"/>
        <rFont val="Calibri"/>
        <family val="2"/>
        <scheme val="minor"/>
      </rPr>
      <t xml:space="preserve"> / E</t>
    </r>
    <r>
      <rPr>
        <b/>
        <vertAlign val="subscript"/>
        <sz val="10"/>
        <color theme="1"/>
        <rFont val="Calibri"/>
        <family val="2"/>
        <scheme val="minor"/>
      </rPr>
      <t>moyen</t>
    </r>
    <r>
      <rPr>
        <b/>
        <sz val="9"/>
        <color theme="1"/>
        <rFont val="Calibri"/>
        <family val="2"/>
        <scheme val="minor"/>
      </rPr>
      <t xml:space="preserve"> sur l’ensemble de la surface de l’espace (Moins 0,5 mètre en pourtour du local)</t>
    </r>
  </si>
  <si>
    <r>
      <t xml:space="preserve">• Conforme à l’uniformité de la zone de travail de la norme </t>
    </r>
    <r>
      <rPr>
        <b/>
        <sz val="9"/>
        <color theme="1"/>
        <rFont val="Calibri"/>
        <family val="2"/>
        <scheme val="minor"/>
      </rPr>
      <t>EN 12464-1</t>
    </r>
    <r>
      <rPr>
        <sz val="9"/>
        <color theme="1"/>
        <rFont val="Calibri"/>
        <family val="2"/>
        <scheme val="minor"/>
      </rPr>
      <t xml:space="preserve"> </t>
    </r>
    <r>
      <rPr>
        <b/>
        <i/>
        <sz val="10"/>
        <color rgb="FF92D050"/>
        <rFont val="Calibri"/>
        <family val="2"/>
        <scheme val="minor"/>
      </rPr>
      <t>[A]</t>
    </r>
  </si>
  <si>
    <t>• Supérieur a minima de 0,1 aux facteurs d’uniformités du niveau précédent sur la surface totale du local moins une bande de 0,5 mètre maximum périphérie.</t>
  </si>
  <si>
    <t>10.2.3. Eviter l’éblouissement dû à l’éclairage artificiel et rechercher un équilibre des luminances de l’environnement lumineux intérieur</t>
  </si>
  <si>
    <r>
      <t xml:space="preserve">Identifier les risques d’éblouissement en éclairage artificiel et dispositions prises pour l’implantation des luminaires en fonction de l’aménagement afin d’éviter l’éblouissement en éclairage artificiel. Respect des recommandations de la norme </t>
    </r>
    <r>
      <rPr>
        <b/>
        <sz val="9"/>
        <color theme="1"/>
        <rFont val="Calibri"/>
        <family val="2"/>
        <scheme val="minor"/>
      </rPr>
      <t>EN 12464-1</t>
    </r>
    <r>
      <rPr>
        <sz val="9"/>
        <color theme="1"/>
        <rFont val="Calibri"/>
        <family val="2"/>
        <scheme val="minor"/>
      </rPr>
      <t xml:space="preserve"> </t>
    </r>
    <r>
      <rPr>
        <b/>
        <i/>
        <sz val="10"/>
        <color rgb="FF92D050"/>
        <rFont val="Calibri"/>
        <family val="2"/>
        <scheme val="minor"/>
      </rPr>
      <t>[A]</t>
    </r>
  </si>
  <si>
    <r>
      <t xml:space="preserve">Respect du taux d’éblouissement (UGR) préconisé par la norme </t>
    </r>
    <r>
      <rPr>
        <b/>
        <sz val="9"/>
        <color theme="1"/>
        <rFont val="Calibri"/>
        <family val="2"/>
        <scheme val="minor"/>
      </rPr>
      <t>EN 12464-1</t>
    </r>
    <r>
      <rPr>
        <sz val="9"/>
        <color theme="1"/>
        <rFont val="Calibri"/>
        <family val="2"/>
        <scheme val="minor"/>
      </rPr>
      <t xml:space="preserve"> </t>
    </r>
    <r>
      <rPr>
        <b/>
        <i/>
        <sz val="10"/>
        <color rgb="FF92D050"/>
        <rFont val="Calibri"/>
        <family val="2"/>
        <scheme val="minor"/>
      </rPr>
      <t xml:space="preserve">[A]
</t>
    </r>
    <r>
      <rPr>
        <b/>
        <sz val="10"/>
        <rFont val="Calibri"/>
        <family val="2"/>
        <scheme val="minor"/>
      </rPr>
      <t>OU</t>
    </r>
    <r>
      <rPr>
        <sz val="10"/>
        <rFont val="Calibri"/>
        <family val="2"/>
        <scheme val="minor"/>
      </rPr>
      <t xml:space="preserve">
Etude des conditions d’équilibre des luminances de l’ambiance intérieure.
Dispositions justifiées et satisfaisantes.</t>
    </r>
  </si>
  <si>
    <r>
      <t>Réalisation d’une étude des conditions d’équilibre des luminances de l’ambiance intérieure relativement à l’</t>
    </r>
    <r>
      <rPr>
        <b/>
        <sz val="9"/>
        <color theme="1"/>
        <rFont val="Calibri"/>
        <family val="2"/>
        <scheme val="minor"/>
      </rPr>
      <t>éclairage mixte artificiel ET naturel</t>
    </r>
    <r>
      <rPr>
        <sz val="9"/>
        <color theme="1"/>
        <rFont val="Calibri"/>
        <family val="2"/>
        <scheme val="minor"/>
      </rPr>
      <t>. Dispositions justifiées et satisfaisantes.</t>
    </r>
  </si>
  <si>
    <t>10.2.4. Assurer une qualité agréable de la lumière émise</t>
  </si>
  <si>
    <r>
      <t xml:space="preserve">Mener une réflexion sur les températures de couleur et indices de rendu des couleurs en fonction du contexte de l’opération et de l’ambiance recherchée.
</t>
    </r>
    <r>
      <rPr>
        <b/>
        <sz val="9"/>
        <color theme="1"/>
        <rFont val="Calibri"/>
        <family val="2"/>
        <scheme val="minor"/>
      </rPr>
      <t>ET</t>
    </r>
    <r>
      <rPr>
        <sz val="9"/>
        <color theme="1"/>
        <rFont val="Calibri"/>
        <family val="2"/>
        <scheme val="minor"/>
      </rPr>
      <t xml:space="preserve">
Respect des recommandations de la norme </t>
    </r>
    <r>
      <rPr>
        <b/>
        <sz val="9"/>
        <color theme="1"/>
        <rFont val="Calibri"/>
        <family val="2"/>
        <scheme val="minor"/>
      </rPr>
      <t>EN 12464-1</t>
    </r>
    <r>
      <rPr>
        <sz val="9"/>
        <color theme="1"/>
        <rFont val="Calibri"/>
        <family val="2"/>
        <scheme val="minor"/>
      </rPr>
      <t xml:space="preserve"> </t>
    </r>
    <r>
      <rPr>
        <b/>
        <i/>
        <sz val="10"/>
        <color rgb="FF92D050"/>
        <rFont val="Calibri"/>
        <family val="2"/>
        <scheme val="minor"/>
      </rPr>
      <t>[A]</t>
    </r>
    <r>
      <rPr>
        <sz val="9"/>
        <color theme="1"/>
        <rFont val="Calibri"/>
        <family val="2"/>
        <scheme val="minor"/>
      </rPr>
      <t xml:space="preserve">
</t>
    </r>
    <r>
      <rPr>
        <b/>
        <sz val="9"/>
        <color theme="1"/>
        <rFont val="Calibri"/>
        <family val="2"/>
        <scheme val="minor"/>
      </rPr>
      <t>ET</t>
    </r>
    <r>
      <rPr>
        <sz val="9"/>
        <color theme="1"/>
        <rFont val="Calibri"/>
        <family val="2"/>
        <scheme val="minor"/>
      </rPr>
      <t xml:space="preserve">
Respect des températures de couleur identifiées comme les mieux adaptées au projet.
</t>
    </r>
    <r>
      <rPr>
        <b/>
        <sz val="9"/>
        <color theme="1"/>
        <rFont val="Calibri"/>
        <family val="2"/>
        <scheme val="minor"/>
      </rPr>
      <t>ET</t>
    </r>
    <r>
      <rPr>
        <sz val="9"/>
        <color theme="1"/>
        <rFont val="Calibri"/>
        <family val="2"/>
        <scheme val="minor"/>
      </rPr>
      <t xml:space="preserve">
Assurer des indices de rendu des couleurs R</t>
    </r>
    <r>
      <rPr>
        <vertAlign val="subscript"/>
        <sz val="10"/>
        <color theme="1"/>
        <rFont val="Calibri"/>
        <family val="2"/>
        <scheme val="minor"/>
      </rPr>
      <t>a</t>
    </r>
    <r>
      <rPr>
        <sz val="9"/>
        <color theme="1"/>
        <rFont val="Calibri"/>
        <family val="2"/>
        <scheme val="minor"/>
      </rPr>
      <t xml:space="preserve"> satisfaisants pour les activités courantes : R</t>
    </r>
    <r>
      <rPr>
        <vertAlign val="subscript"/>
        <sz val="10"/>
        <color theme="1"/>
        <rFont val="Calibri"/>
        <family val="2"/>
        <scheme val="minor"/>
      </rPr>
      <t>a</t>
    </r>
    <r>
      <rPr>
        <sz val="9"/>
        <color theme="1"/>
        <rFont val="Calibri"/>
        <family val="2"/>
        <scheme val="minor"/>
      </rPr>
      <t xml:space="preserve"> ≥ 80</t>
    </r>
  </si>
  <si>
    <r>
      <t>Assurer des indices de rendu des couleurs R</t>
    </r>
    <r>
      <rPr>
        <vertAlign val="subscript"/>
        <sz val="10"/>
        <color theme="1"/>
        <rFont val="Calibri"/>
        <family val="2"/>
        <scheme val="minor"/>
      </rPr>
      <t>a</t>
    </r>
    <r>
      <rPr>
        <sz val="9"/>
        <color theme="1"/>
        <rFont val="Calibri"/>
        <family val="2"/>
        <scheme val="minor"/>
      </rPr>
      <t xml:space="preserve"> (ou IRC) satisfaisants pour les activités demandant une distinction fine des couleurs: 
</t>
    </r>
    <r>
      <rPr>
        <sz val="10"/>
        <color theme="1"/>
        <rFont val="Calibri"/>
        <family val="2"/>
        <scheme val="minor"/>
      </rPr>
      <t>R</t>
    </r>
    <r>
      <rPr>
        <vertAlign val="subscript"/>
        <sz val="10"/>
        <color theme="1"/>
        <rFont val="Calibri"/>
        <family val="2"/>
        <scheme val="minor"/>
      </rPr>
      <t>a</t>
    </r>
    <r>
      <rPr>
        <sz val="10"/>
        <color theme="1"/>
        <rFont val="Calibri"/>
        <family val="2"/>
        <scheme val="minor"/>
      </rPr>
      <t>≥ 90</t>
    </r>
  </si>
  <si>
    <r>
      <t xml:space="preserve">Pour chaque typologie d’espace sensible, réalisation d’une étude d’éclairage prenant en compte au moins trois des critères ci-dessous:
- Niveau d’éclairement optimal (en lux) ;
- Conditions d’éblouissement d’éclairage artificiel (identifier au préalable les zones sensibles à l’éblouissement) ;
- Conditions d’équilibre des luminances de l’ambiance intérieure ;
- Qualité de la lumière émise (indice de rendu des couleurs et température de couleur).
</t>
    </r>
    <r>
      <rPr>
        <b/>
        <sz val="9"/>
        <color theme="1"/>
        <rFont val="Calibri"/>
        <family val="2"/>
        <scheme val="minor"/>
      </rPr>
      <t>ET</t>
    </r>
    <r>
      <rPr>
        <sz val="9"/>
        <color theme="1"/>
        <rFont val="Calibri"/>
        <family val="2"/>
        <scheme val="minor"/>
      </rPr>
      <t xml:space="preserve">
Mise en oeuvre des solutions identifiées comme les mieux adaptées par cette étude.</t>
    </r>
  </si>
  <si>
    <t>10.2.5. Maîtrise de l’ambiance visuelle par les usagers</t>
  </si>
  <si>
    <t>Dispositif(s) fonctionnel(s) permettant aux usagers d’agir sur l’éclairage (de fond et/ou ponctuel) dans les locaux.</t>
  </si>
  <si>
    <t>Cible 11 - CONFORT OLFACTIF</t>
  </si>
  <si>
    <t>11.1.1. Identifier et réduire les effets des sources d’odeurs</t>
  </si>
  <si>
    <t>11.1.2. Traiter les rejets malodorants pour éviter la diffusion des odeurs</t>
  </si>
  <si>
    <t>12.1.1. Identifier les sources d’émissions électromagnétiques</t>
  </si>
  <si>
    <t>12.1.2. Limiter l’impact des sources d’émission électromagnétique</t>
  </si>
  <si>
    <t>12.2.1. Créer les conditions d’hygiène spécifique (hors locaux d’entretien)</t>
  </si>
  <si>
    <r>
      <t xml:space="preserve">Identification des zones et locaux sensibles à conditions d'hygiène spécifiques.
</t>
    </r>
    <r>
      <rPr>
        <b/>
        <sz val="9"/>
        <color theme="1"/>
        <rFont val="Calibri"/>
        <family val="2"/>
        <scheme val="minor"/>
      </rPr>
      <t>ET</t>
    </r>
    <r>
      <rPr>
        <sz val="9"/>
        <color theme="1"/>
        <rFont val="Calibri"/>
        <family val="2"/>
        <scheme val="minor"/>
      </rPr>
      <t xml:space="preserve">
Dispositions prises pour créer les conditions d'hygiène optimales dans les zones et locaux sensibles à conditions d’hygiène spécifiques au regard des activités particulières.</t>
    </r>
  </si>
  <si>
    <r>
      <t>Espaces liés à la préparation alimentaire</t>
    </r>
    <r>
      <rPr>
        <sz val="9"/>
        <color theme="1"/>
        <rFont val="Calibri"/>
        <family val="2"/>
        <scheme val="minor"/>
      </rPr>
      <t xml:space="preserve"> </t>
    </r>
  </si>
  <si>
    <r>
      <t xml:space="preserve">Dispositions prises sur les espaces dédiés à la préparation alimentaire pour permettre la marche en avant des différentes opérations élémentaires conduisant à l’élaboration des plats/aliments. Dispositions architecturales justifiées et satisfaisantes de manière à favoriser le respect de la norme </t>
    </r>
    <r>
      <rPr>
        <b/>
        <sz val="9"/>
        <color theme="1"/>
        <rFont val="Calibri"/>
        <family val="2"/>
        <scheme val="minor"/>
      </rPr>
      <t>ISO 22000</t>
    </r>
    <r>
      <rPr>
        <sz val="9"/>
        <color theme="1"/>
        <rFont val="Calibri"/>
        <family val="2"/>
        <scheme val="minor"/>
      </rPr>
      <t xml:space="preserve"> </t>
    </r>
    <r>
      <rPr>
        <b/>
        <i/>
        <sz val="10"/>
        <color rgb="FF92D050"/>
        <rFont val="Calibri"/>
        <family val="2"/>
        <scheme val="minor"/>
      </rPr>
      <t>[A]</t>
    </r>
    <r>
      <rPr>
        <sz val="9"/>
        <color theme="1"/>
        <rFont val="Calibri"/>
        <family val="2"/>
        <scheme val="minor"/>
      </rPr>
      <t>, notamment en ce qui concerne la méthode HACCP, lors de la phase d’exploitation.</t>
    </r>
  </si>
  <si>
    <t>12.2.2. Optimiser les conditions sanitaires des locaux d’entretien</t>
  </si>
  <si>
    <t>Créer au minimum un espace d’entretien adapté à l’ouvrage.</t>
  </si>
  <si>
    <t>Dispositions architecturales et techniques prises pour la localisation et la conception de ces locaux ou espaces pour faciliter le nettoyage de l’ouvrage, et y créer les conditions d’hygiène de base.</t>
  </si>
  <si>
    <r>
      <t xml:space="preserve">12.2.3. Choisir des matériaux limitant la croissance fongique et bactérienne (*)
---------
</t>
    </r>
    <r>
      <rPr>
        <i/>
        <sz val="8"/>
        <color theme="4" tint="-0.249977111117893"/>
        <rFont val="Calibri"/>
        <family val="2"/>
        <scheme val="minor"/>
      </rPr>
      <t>(*) Ne s’applique pas aux entrepôts des plateformes logistiques et des quais de messagerie, et ne s’applique pas aux halls d’exposition.</t>
    </r>
  </si>
  <si>
    <t>Pour les locaux sensibles à conditions d’hygiène spécifique</t>
  </si>
  <si>
    <r>
      <t xml:space="preserve">Pour ces locaux, dont les surfaces sont régulièrement humidifiées et nettoyées, caractéristiques hygiéniques connues pour tous les éléments de la famille des revêtements intérieurs (sol, mur, plafond) y compris produits de finition.
</t>
    </r>
    <r>
      <rPr>
        <b/>
        <sz val="9"/>
        <color theme="1"/>
        <rFont val="Calibri"/>
        <family val="2"/>
        <scheme val="minor"/>
      </rPr>
      <t>ET</t>
    </r>
    <r>
      <rPr>
        <sz val="9"/>
        <color theme="1"/>
        <rFont val="Calibri"/>
        <family val="2"/>
        <scheme val="minor"/>
      </rPr>
      <t xml:space="preserve">
Prise en compte, a minima pour l'élément le plus impactant de cette famille, du critère hygiénique dans le choix du produit.</t>
    </r>
  </si>
  <si>
    <t>Pour tous les autres locaux</t>
  </si>
  <si>
    <r>
      <t xml:space="preserve">Caractéristiques hygiéniques connues pour tous les éléments de la famille des revêtements intérieurs (sol, mur, plafond) y compris produits de finition pour tous les autres locaux, pour au moins
</t>
    </r>
    <r>
      <rPr>
        <b/>
        <sz val="9"/>
        <color theme="3" tint="-0.249977111117893"/>
        <rFont val="Calibri"/>
        <family val="2"/>
        <scheme val="minor"/>
      </rPr>
      <t xml:space="preserve">- 50%
</t>
    </r>
    <r>
      <rPr>
        <b/>
        <sz val="9"/>
        <color theme="1"/>
        <rFont val="Calibri"/>
        <family val="2"/>
        <scheme val="minor"/>
      </rPr>
      <t>ET</t>
    </r>
    <r>
      <rPr>
        <sz val="9"/>
        <color theme="1"/>
        <rFont val="Calibri"/>
        <family val="2"/>
        <scheme val="minor"/>
      </rPr>
      <t xml:space="preserve">
Prise en compte, a minima pour l'élément le plus impactant de cette famille, du critère hygiénique dans le choix du produit.</t>
    </r>
  </si>
  <si>
    <r>
      <t xml:space="preserve">Caractéristiques hygiéniques connues pour tous les éléments de la famille des revêtements intérieurs (sol, mur, plafond) y compris produits de finition pour tous les autres locaux, pour au moins
</t>
    </r>
    <r>
      <rPr>
        <b/>
        <sz val="9"/>
        <color theme="3" tint="-0.249977111117893"/>
        <rFont val="Calibri"/>
        <family val="2"/>
        <scheme val="minor"/>
      </rPr>
      <t>- 80%</t>
    </r>
    <r>
      <rPr>
        <sz val="9"/>
        <color theme="1"/>
        <rFont val="Calibri"/>
        <family val="2"/>
        <scheme val="minor"/>
      </rPr>
      <t xml:space="preserve">
</t>
    </r>
    <r>
      <rPr>
        <b/>
        <sz val="9"/>
        <color theme="1"/>
        <rFont val="Calibri"/>
        <family val="2"/>
        <scheme val="minor"/>
      </rPr>
      <t>ET</t>
    </r>
    <r>
      <rPr>
        <sz val="9"/>
        <color theme="1"/>
        <rFont val="Calibri"/>
        <family val="2"/>
        <scheme val="minor"/>
      </rPr>
      <t xml:space="preserve">
Prise en compte, a minima pour l'élément le plus impactant de cette famille, du critère hygiénique dans le choix du produit.</t>
    </r>
  </si>
  <si>
    <t>Toutes les peintures et vernis sont traités fongiques et bactéricide.</t>
  </si>
  <si>
    <t>13.1.1. Assurer des débits d’air adaptés à l’activité des locaux</t>
  </si>
  <si>
    <t>13.1.2. S’assurer de l’étanchéité des réseaux</t>
  </si>
  <si>
    <t>En présence de ventilation mécanique</t>
  </si>
  <si>
    <t>De classe A</t>
  </si>
  <si>
    <t>De classe B</t>
  </si>
  <si>
    <t>De classe C</t>
  </si>
  <si>
    <t>de classe L3</t>
  </si>
  <si>
    <t>de classe L2</t>
  </si>
  <si>
    <t>de classe L1</t>
  </si>
  <si>
    <t>13.1.3. Assurer la qualité de l’air amené par conduit</t>
  </si>
  <si>
    <t>13.1.4. Assurer un balayage optimal de l’air intérieur dans les espaces</t>
  </si>
  <si>
    <t>13.2.1. Identifier et réduire les effets des sources de pollution internes « non liées au bâti » et externes</t>
  </si>
  <si>
    <r>
      <t xml:space="preserve">Rédaction d’une notice descriptive identifiant les sources de pollution </t>
    </r>
    <r>
      <rPr>
        <b/>
        <sz val="9"/>
        <color theme="1"/>
        <rFont val="Calibri"/>
        <family val="2"/>
        <scheme val="minor"/>
      </rPr>
      <t>internes « non liées au bâti » et externes</t>
    </r>
    <r>
      <rPr>
        <sz val="9"/>
        <color theme="1"/>
        <rFont val="Calibri"/>
        <family val="2"/>
        <scheme val="minor"/>
      </rPr>
      <t xml:space="preserve">
</t>
    </r>
    <r>
      <rPr>
        <b/>
        <sz val="9"/>
        <color theme="1"/>
        <rFont val="Calibri"/>
        <family val="2"/>
        <scheme val="minor"/>
      </rPr>
      <t>ET</t>
    </r>
    <r>
      <rPr>
        <sz val="9"/>
        <color theme="1"/>
        <rFont val="Calibri"/>
        <family val="2"/>
        <scheme val="minor"/>
      </rPr>
      <t xml:space="preserve">
Dispositions justifiées et satisfaisantes prises au regard du projet pour en réduire les effets.</t>
    </r>
  </si>
  <si>
    <t>13.2.2. Maîtriser l’exposition des occupants aux polluants de l’air intérieur</t>
  </si>
  <si>
    <t>En cas de risque radon identifié, réalisation d’une mesure et respect des seuils suivants :</t>
  </si>
  <si>
    <r>
      <t>• &lt;400 Bq/m</t>
    </r>
    <r>
      <rPr>
        <vertAlign val="superscript"/>
        <sz val="9"/>
        <color theme="1"/>
        <rFont val="Calibri"/>
        <family val="2"/>
        <scheme val="minor"/>
      </rPr>
      <t>3</t>
    </r>
  </si>
  <si>
    <r>
      <t>• &lt;300 Bq/m</t>
    </r>
    <r>
      <rPr>
        <vertAlign val="superscript"/>
        <sz val="9"/>
        <color theme="1"/>
        <rFont val="Calibri"/>
        <family val="2"/>
        <scheme val="minor"/>
      </rPr>
      <t>3</t>
    </r>
  </si>
  <si>
    <r>
      <t>• &lt;200 Bq/m</t>
    </r>
    <r>
      <rPr>
        <vertAlign val="superscript"/>
        <sz val="9"/>
        <color theme="1"/>
        <rFont val="Calibri"/>
        <family val="2"/>
        <scheme val="minor"/>
      </rPr>
      <t>3</t>
    </r>
  </si>
  <si>
    <r>
      <t>• &lt;100 Bq/m</t>
    </r>
    <r>
      <rPr>
        <vertAlign val="superscript"/>
        <sz val="9"/>
        <color theme="1"/>
        <rFont val="Calibri"/>
        <family val="2"/>
        <scheme val="minor"/>
      </rPr>
      <t>3</t>
    </r>
  </si>
  <si>
    <r>
      <t>Pour un échantillon représentatif de blocs homogènes de locaux caractéristiques de la typologie de l’ouvrage (à occupation autre que passagère), réalisation d’une mesure de qualité d’air portant sur les polluants suivants :
• Dioxyde d’azote (NO</t>
    </r>
    <r>
      <rPr>
        <vertAlign val="subscript"/>
        <sz val="10"/>
        <color theme="1"/>
        <rFont val="Calibri"/>
        <family val="2"/>
        <scheme val="minor"/>
      </rPr>
      <t>2</t>
    </r>
    <r>
      <rPr>
        <sz val="9"/>
        <color theme="1"/>
        <rFont val="Calibri"/>
        <family val="2"/>
        <scheme val="minor"/>
      </rPr>
      <t>)
• Monoxyde de carbone (CO) (si source)
• Benzène
• Formaldéhyde
• COVT
• Particules (PM</t>
    </r>
    <r>
      <rPr>
        <vertAlign val="subscript"/>
        <sz val="10"/>
        <color theme="1"/>
        <rFont val="Calibri"/>
        <family val="2"/>
        <scheme val="minor"/>
      </rPr>
      <t>2,5</t>
    </r>
    <r>
      <rPr>
        <sz val="9"/>
        <color theme="1"/>
        <rFont val="Calibri"/>
        <family val="2"/>
        <scheme val="minor"/>
      </rPr>
      <t xml:space="preserve"> et PM</t>
    </r>
    <r>
      <rPr>
        <vertAlign val="subscript"/>
        <sz val="10"/>
        <color theme="1"/>
        <rFont val="Calibri"/>
        <family val="2"/>
        <scheme val="minor"/>
      </rPr>
      <t>10</t>
    </r>
    <r>
      <rPr>
        <sz val="9"/>
        <color theme="1"/>
        <rFont val="Calibri"/>
        <family val="2"/>
        <scheme val="minor"/>
      </rPr>
      <t>)</t>
    </r>
  </si>
  <si>
    <r>
      <rPr>
        <u/>
        <sz val="9"/>
        <color theme="1"/>
        <rFont val="Calibri"/>
        <family val="2"/>
        <scheme val="minor"/>
      </rPr>
      <t>Idem ci-dessus</t>
    </r>
    <r>
      <rPr>
        <sz val="9"/>
        <color theme="1"/>
        <rFont val="Calibri"/>
        <family val="2"/>
        <scheme val="minor"/>
      </rPr>
      <t xml:space="preserve"> </t>
    </r>
    <r>
      <rPr>
        <b/>
        <sz val="9"/>
        <color theme="1"/>
        <rFont val="Calibri"/>
        <family val="2"/>
        <scheme val="minor"/>
      </rPr>
      <t>ET</t>
    </r>
    <r>
      <rPr>
        <sz val="9"/>
        <color theme="1"/>
        <rFont val="Calibri"/>
        <family val="2"/>
        <scheme val="minor"/>
      </rPr>
      <t xml:space="preserve"> : Respect des valeurs de référence sanitaire suivantes pour les polluants suivants :
• Dioxyde d’azote (NO</t>
    </r>
    <r>
      <rPr>
        <vertAlign val="subscript"/>
        <sz val="10"/>
        <color theme="1"/>
        <rFont val="Calibri"/>
        <family val="2"/>
        <scheme val="minor"/>
      </rPr>
      <t>2</t>
    </r>
    <r>
      <rPr>
        <sz val="9"/>
        <color theme="1"/>
        <rFont val="Calibri"/>
        <family val="2"/>
        <scheme val="minor"/>
      </rPr>
      <t>) :  40 μg.m</t>
    </r>
    <r>
      <rPr>
        <vertAlign val="superscript"/>
        <sz val="10"/>
        <color theme="1"/>
        <rFont val="Calibri"/>
        <family val="2"/>
        <scheme val="minor"/>
      </rPr>
      <t>-3</t>
    </r>
    <r>
      <rPr>
        <sz val="9"/>
        <color theme="1"/>
        <rFont val="Calibri"/>
        <family val="2"/>
        <scheme val="minor"/>
      </rPr>
      <t xml:space="preserve">
• Monoxyde de carbone (CO) (si source) : 
          - 10 μg.m</t>
    </r>
    <r>
      <rPr>
        <vertAlign val="superscript"/>
        <sz val="10"/>
        <color theme="1"/>
        <rFont val="Calibri"/>
        <family val="2"/>
        <scheme val="minor"/>
      </rPr>
      <t>-3</t>
    </r>
    <r>
      <rPr>
        <sz val="9"/>
        <color theme="1"/>
        <rFont val="Calibri"/>
        <family val="2"/>
        <scheme val="minor"/>
      </rPr>
      <t xml:space="preserve"> pour une exposition de 8 heures
          - 30 μg.m</t>
    </r>
    <r>
      <rPr>
        <vertAlign val="superscript"/>
        <sz val="10"/>
        <color theme="1"/>
        <rFont val="Calibri"/>
        <family val="2"/>
        <scheme val="minor"/>
      </rPr>
      <t>-3</t>
    </r>
    <r>
      <rPr>
        <sz val="9"/>
        <color theme="1"/>
        <rFont val="Calibri"/>
        <family val="2"/>
        <scheme val="minor"/>
      </rPr>
      <t xml:space="preserve"> pour une exposition d’une heure
• Benzène :  &lt;</t>
    </r>
    <r>
      <rPr>
        <b/>
        <sz val="9"/>
        <color theme="4" tint="-0.249977111117893"/>
        <rFont val="Calibri"/>
        <family val="2"/>
        <scheme val="minor"/>
      </rPr>
      <t xml:space="preserve"> 5 μg.m</t>
    </r>
    <r>
      <rPr>
        <b/>
        <vertAlign val="superscript"/>
        <sz val="10"/>
        <color theme="4" tint="-0.249977111117893"/>
        <rFont val="Calibri"/>
        <family val="2"/>
        <scheme val="minor"/>
      </rPr>
      <t>-3</t>
    </r>
    <r>
      <rPr>
        <sz val="9"/>
        <color theme="1"/>
        <rFont val="Calibri"/>
        <family val="2"/>
        <scheme val="minor"/>
      </rPr>
      <t xml:space="preserve">
• Formaldéhyde : </t>
    </r>
    <r>
      <rPr>
        <b/>
        <sz val="9"/>
        <color theme="4" tint="-0.249977111117893"/>
        <rFont val="Calibri"/>
        <family val="2"/>
        <scheme val="minor"/>
      </rPr>
      <t>&lt; 30 μg.m</t>
    </r>
    <r>
      <rPr>
        <b/>
        <vertAlign val="superscript"/>
        <sz val="10"/>
        <color theme="4" tint="-0.249977111117893"/>
        <rFont val="Calibri"/>
        <family val="2"/>
        <scheme val="minor"/>
      </rPr>
      <t>-3</t>
    </r>
    <r>
      <rPr>
        <sz val="9"/>
        <color theme="1"/>
        <rFont val="Calibri"/>
        <family val="2"/>
        <scheme val="minor"/>
      </rPr>
      <t xml:space="preserve">
• COVT : niveau 1 : &lt; 300 μg.m</t>
    </r>
    <r>
      <rPr>
        <vertAlign val="superscript"/>
        <sz val="10"/>
        <color theme="1"/>
        <rFont val="Calibri"/>
        <family val="2"/>
        <scheme val="minor"/>
      </rPr>
      <t>-3</t>
    </r>
    <r>
      <rPr>
        <sz val="9"/>
        <color theme="1"/>
        <rFont val="Calibri"/>
        <family val="2"/>
        <scheme val="minor"/>
      </rPr>
      <t xml:space="preserve">
• Particules (PM</t>
    </r>
    <r>
      <rPr>
        <vertAlign val="superscript"/>
        <sz val="10"/>
        <color theme="1"/>
        <rFont val="Calibri"/>
        <family val="2"/>
        <scheme val="minor"/>
      </rPr>
      <t>2,5</t>
    </r>
    <r>
      <rPr>
        <sz val="9"/>
        <color theme="1"/>
        <rFont val="Calibri"/>
        <family val="2"/>
        <scheme val="minor"/>
      </rPr>
      <t xml:space="preserve"> et PM</t>
    </r>
    <r>
      <rPr>
        <vertAlign val="superscript"/>
        <sz val="10"/>
        <color theme="1"/>
        <rFont val="Calibri"/>
        <family val="2"/>
        <scheme val="minor"/>
      </rPr>
      <t>10</t>
    </r>
    <r>
      <rPr>
        <sz val="9"/>
        <color theme="1"/>
        <rFont val="Calibri"/>
        <family val="2"/>
        <scheme val="minor"/>
      </rPr>
      <t>) : long terme : 
        - PM</t>
    </r>
    <r>
      <rPr>
        <vertAlign val="superscript"/>
        <sz val="10"/>
        <color theme="1"/>
        <rFont val="Calibri"/>
        <family val="2"/>
        <scheme val="minor"/>
      </rPr>
      <t>10</t>
    </r>
    <r>
      <rPr>
        <sz val="9"/>
        <color theme="1"/>
        <rFont val="Calibri"/>
        <family val="2"/>
        <scheme val="minor"/>
      </rPr>
      <t xml:space="preserve"> : &lt; 20 μg.m</t>
    </r>
    <r>
      <rPr>
        <vertAlign val="superscript"/>
        <sz val="10"/>
        <color theme="1"/>
        <rFont val="Calibri"/>
        <family val="2"/>
        <scheme val="minor"/>
      </rPr>
      <t>-3</t>
    </r>
    <r>
      <rPr>
        <sz val="9"/>
        <color theme="1"/>
        <rFont val="Calibri"/>
        <family val="2"/>
        <scheme val="minor"/>
      </rPr>
      <t xml:space="preserve"> 
        - et PM</t>
    </r>
    <r>
      <rPr>
        <vertAlign val="superscript"/>
        <sz val="10"/>
        <color theme="1"/>
        <rFont val="Calibri"/>
        <family val="2"/>
        <scheme val="minor"/>
      </rPr>
      <t>2,5</t>
    </r>
    <r>
      <rPr>
        <sz val="9"/>
        <color theme="1"/>
        <rFont val="Calibri"/>
        <family val="2"/>
        <scheme val="minor"/>
      </rPr>
      <t xml:space="preserve"> : &lt; 10 μg.m</t>
    </r>
    <r>
      <rPr>
        <vertAlign val="superscript"/>
        <sz val="10"/>
        <color theme="1"/>
        <rFont val="Calibri"/>
        <family val="2"/>
        <scheme val="minor"/>
      </rPr>
      <t>-3</t>
    </r>
  </si>
  <si>
    <r>
      <rPr>
        <u/>
        <sz val="9"/>
        <color theme="1"/>
        <rFont val="Calibri"/>
        <family val="2"/>
        <scheme val="minor"/>
      </rPr>
      <t>Idem ci-dessus</t>
    </r>
    <r>
      <rPr>
        <sz val="9"/>
        <color theme="1"/>
        <rFont val="Calibri"/>
        <family val="2"/>
        <scheme val="minor"/>
      </rPr>
      <t xml:space="preserve"> </t>
    </r>
    <r>
      <rPr>
        <b/>
        <sz val="9"/>
        <color theme="1"/>
        <rFont val="Calibri"/>
        <family val="2"/>
        <scheme val="minor"/>
      </rPr>
      <t>ET</t>
    </r>
    <r>
      <rPr>
        <sz val="9"/>
        <color theme="1"/>
        <rFont val="Calibri"/>
        <family val="2"/>
        <scheme val="minor"/>
      </rPr>
      <t xml:space="preserve"> : Respect des valeurs de référence sanitaire suivantes pour les polluants suivants :
• Dioxyde d’azote (NO</t>
    </r>
    <r>
      <rPr>
        <vertAlign val="subscript"/>
        <sz val="10"/>
        <color theme="1"/>
        <rFont val="Calibri"/>
        <family val="2"/>
        <scheme val="minor"/>
      </rPr>
      <t>2</t>
    </r>
    <r>
      <rPr>
        <sz val="9"/>
        <color theme="1"/>
        <rFont val="Calibri"/>
        <family val="2"/>
        <scheme val="minor"/>
      </rPr>
      <t>) :  40 μg.m</t>
    </r>
    <r>
      <rPr>
        <vertAlign val="superscript"/>
        <sz val="10"/>
        <color theme="1"/>
        <rFont val="Calibri"/>
        <family val="2"/>
        <scheme val="minor"/>
      </rPr>
      <t>-3</t>
    </r>
    <r>
      <rPr>
        <sz val="9"/>
        <color theme="1"/>
        <rFont val="Calibri"/>
        <family val="2"/>
        <scheme val="minor"/>
      </rPr>
      <t xml:space="preserve">
• Monoxyde de carbone (CO) (si source) : 
          - 10 μg.m</t>
    </r>
    <r>
      <rPr>
        <vertAlign val="superscript"/>
        <sz val="10"/>
        <color theme="1"/>
        <rFont val="Calibri"/>
        <family val="2"/>
        <scheme val="minor"/>
      </rPr>
      <t>-3</t>
    </r>
    <r>
      <rPr>
        <sz val="9"/>
        <color theme="1"/>
        <rFont val="Calibri"/>
        <family val="2"/>
        <scheme val="minor"/>
      </rPr>
      <t xml:space="preserve"> pour une exposition de 8 heures
          - 30 μg.m</t>
    </r>
    <r>
      <rPr>
        <vertAlign val="superscript"/>
        <sz val="10"/>
        <color theme="1"/>
        <rFont val="Calibri"/>
        <family val="2"/>
        <scheme val="minor"/>
      </rPr>
      <t>-3</t>
    </r>
    <r>
      <rPr>
        <sz val="9"/>
        <color theme="1"/>
        <rFont val="Calibri"/>
        <family val="2"/>
        <scheme val="minor"/>
      </rPr>
      <t xml:space="preserve"> pour une exposition d’une heure
• Benzène :  </t>
    </r>
    <r>
      <rPr>
        <b/>
        <sz val="9"/>
        <color theme="4" tint="-0.249977111117893"/>
        <rFont val="Calibri"/>
        <family val="2"/>
        <scheme val="minor"/>
      </rPr>
      <t>&lt; 2 μg.m</t>
    </r>
    <r>
      <rPr>
        <b/>
        <vertAlign val="superscript"/>
        <sz val="10"/>
        <color theme="4" tint="-0.249977111117893"/>
        <rFont val="Calibri"/>
        <family val="2"/>
        <scheme val="minor"/>
      </rPr>
      <t>-3</t>
    </r>
    <r>
      <rPr>
        <sz val="9"/>
        <color theme="1"/>
        <rFont val="Calibri"/>
        <family val="2"/>
        <scheme val="minor"/>
      </rPr>
      <t xml:space="preserve">
• Formaldéhyde : </t>
    </r>
    <r>
      <rPr>
        <b/>
        <sz val="9"/>
        <color theme="4" tint="-0.249977111117893"/>
        <rFont val="Calibri"/>
        <family val="2"/>
        <scheme val="minor"/>
      </rPr>
      <t>&lt; 10 μg.m</t>
    </r>
    <r>
      <rPr>
        <b/>
        <vertAlign val="superscript"/>
        <sz val="10"/>
        <color theme="4" tint="-0.249977111117893"/>
        <rFont val="Calibri"/>
        <family val="2"/>
        <scheme val="minor"/>
      </rPr>
      <t>-3</t>
    </r>
    <r>
      <rPr>
        <sz val="9"/>
        <color theme="1"/>
        <rFont val="Calibri"/>
        <family val="2"/>
        <scheme val="minor"/>
      </rPr>
      <t xml:space="preserve">
• COVT : niveau 1 : &lt; 300 μg.m</t>
    </r>
    <r>
      <rPr>
        <vertAlign val="superscript"/>
        <sz val="10"/>
        <color theme="1"/>
        <rFont val="Calibri"/>
        <family val="2"/>
        <scheme val="minor"/>
      </rPr>
      <t>-3</t>
    </r>
    <r>
      <rPr>
        <sz val="9"/>
        <color theme="1"/>
        <rFont val="Calibri"/>
        <family val="2"/>
        <scheme val="minor"/>
      </rPr>
      <t xml:space="preserve">
• Particules (PM</t>
    </r>
    <r>
      <rPr>
        <vertAlign val="superscript"/>
        <sz val="10"/>
        <color theme="1"/>
        <rFont val="Calibri"/>
        <family val="2"/>
        <scheme val="minor"/>
      </rPr>
      <t>2,5</t>
    </r>
    <r>
      <rPr>
        <sz val="9"/>
        <color theme="1"/>
        <rFont val="Calibri"/>
        <family val="2"/>
        <scheme val="minor"/>
      </rPr>
      <t xml:space="preserve"> et PM</t>
    </r>
    <r>
      <rPr>
        <vertAlign val="superscript"/>
        <sz val="10"/>
        <color theme="1"/>
        <rFont val="Calibri"/>
        <family val="2"/>
        <scheme val="minor"/>
      </rPr>
      <t>10</t>
    </r>
    <r>
      <rPr>
        <sz val="9"/>
        <color theme="1"/>
        <rFont val="Calibri"/>
        <family val="2"/>
        <scheme val="minor"/>
      </rPr>
      <t>) : long terme : 
        - PM</t>
    </r>
    <r>
      <rPr>
        <vertAlign val="superscript"/>
        <sz val="10"/>
        <color theme="1"/>
        <rFont val="Calibri"/>
        <family val="2"/>
        <scheme val="minor"/>
      </rPr>
      <t>10</t>
    </r>
    <r>
      <rPr>
        <sz val="9"/>
        <color theme="1"/>
        <rFont val="Calibri"/>
        <family val="2"/>
        <scheme val="minor"/>
      </rPr>
      <t xml:space="preserve"> : &lt; 20 μg.m</t>
    </r>
    <r>
      <rPr>
        <vertAlign val="superscript"/>
        <sz val="10"/>
        <color theme="1"/>
        <rFont val="Calibri"/>
        <family val="2"/>
        <scheme val="minor"/>
      </rPr>
      <t>-3</t>
    </r>
    <r>
      <rPr>
        <sz val="9"/>
        <color theme="1"/>
        <rFont val="Calibri"/>
        <family val="2"/>
        <scheme val="minor"/>
      </rPr>
      <t xml:space="preserve"> 
        - et PM</t>
    </r>
    <r>
      <rPr>
        <vertAlign val="superscript"/>
        <sz val="10"/>
        <color theme="1"/>
        <rFont val="Calibri"/>
        <family val="2"/>
        <scheme val="minor"/>
      </rPr>
      <t>2,5</t>
    </r>
    <r>
      <rPr>
        <sz val="9"/>
        <color theme="1"/>
        <rFont val="Calibri"/>
        <family val="2"/>
        <scheme val="minor"/>
      </rPr>
      <t xml:space="preserve"> : &lt; 10 μg.m</t>
    </r>
    <r>
      <rPr>
        <vertAlign val="superscript"/>
        <sz val="10"/>
        <color theme="1"/>
        <rFont val="Calibri"/>
        <family val="2"/>
        <scheme val="minor"/>
      </rPr>
      <t>-3</t>
    </r>
  </si>
  <si>
    <t>13.2.3. Prévenir le développement des bactéries dans l’air</t>
  </si>
  <si>
    <r>
      <t xml:space="preserve">Identifier les systèmes susceptibles de favoriser le développement de bactéries dans l’air (systèmes de climatisation notamment*) ainsi que les espaces concernés
</t>
    </r>
    <r>
      <rPr>
        <b/>
        <sz val="9"/>
        <color theme="1"/>
        <rFont val="Calibri"/>
        <family val="2"/>
        <scheme val="minor"/>
      </rPr>
      <t>ET</t>
    </r>
    <r>
      <rPr>
        <sz val="9"/>
        <color theme="1"/>
        <rFont val="Calibri"/>
        <family val="2"/>
        <scheme val="minor"/>
      </rPr>
      <t xml:space="preserve">
Dispositions prises pour prévenir ce risque.
---------------
</t>
    </r>
    <r>
      <rPr>
        <i/>
        <sz val="9"/>
        <color theme="4" tint="-0.249977111117893"/>
        <rFont val="Calibri"/>
        <family val="2"/>
        <scheme val="minor"/>
      </rPr>
      <t>* Hors Tours aéro-réfrigérantes (traitées en cible 1)</t>
    </r>
  </si>
  <si>
    <t>14.1.1. Choisir des matériaux compatibles avec la nature de l’eau distribuée</t>
  </si>
  <si>
    <t>Pour tout contact avec les eaux destinées à la consommation humaine, choisir des matériaux permettant le traitement thermique ou chimique curatif du réseau d'eau froide en cas d’une éventuelle contamination</t>
  </si>
  <si>
    <t>14.1.2. Respecter les règles de mise en oeuvre des canalisations</t>
  </si>
  <si>
    <t>14.1.3. Structurer et signaliser le réseau intérieur en fonction des usages de l’eau</t>
  </si>
  <si>
    <t>14.1.4. Protéger le réseau intérieur</t>
  </si>
  <si>
    <t>14.2.1. Assurer une température suffisante dans les réseaux d’ECS, en distribution et en production, afin de limiter le risque légionelles</t>
  </si>
  <si>
    <t>14.2.2. Optimiser la conception du(des) réseau(x) d’ECS afin de limiter les risques de légionellose</t>
  </si>
  <si>
    <t>En présence de réseau(x) bouclé(s)</t>
  </si>
  <si>
    <r>
      <t xml:space="preserve">Dimensionnement des réseaux bouclés en intégrant le calcul de l’équilibrage, conformément aux règles d’hydraulique du guide technique du CSTB </t>
    </r>
    <r>
      <rPr>
        <b/>
        <i/>
        <sz val="10"/>
        <color rgb="FF92D050"/>
        <rFont val="Calibri"/>
        <family val="2"/>
        <scheme val="minor"/>
      </rPr>
      <t>[C]</t>
    </r>
    <r>
      <rPr>
        <sz val="9"/>
        <color theme="1"/>
        <rFont val="Calibri"/>
        <family val="2"/>
        <scheme val="minor"/>
      </rPr>
      <t xml:space="preserve"> ou un guide technique de bonnes pratiques existant dans le pays considéré, et tenant compte des limites de réglabilité des organes de réglage.</t>
    </r>
  </si>
  <si>
    <t>Mise en oeuvre d’un système équilibré garantissant une vitesse supérieure à 0.20 m/s dans tous les retours de boucles.</t>
  </si>
  <si>
    <t>Température garantie à 55°C en tout point des systèmes de distribution d’ECS (à l’exception des antennes desservant des points de puisage à risque dont le volume est inférieur à 3 litres).</t>
  </si>
  <si>
    <t>14.2.3. Maintenir et contrôler la température des réseaux d’ECS et d’EFS</t>
  </si>
  <si>
    <r>
      <t xml:space="preserve">Calorifuger </t>
    </r>
    <r>
      <rPr>
        <u/>
        <sz val="9"/>
        <color theme="1"/>
        <rFont val="Calibri"/>
        <family val="2"/>
        <scheme val="minor"/>
      </rPr>
      <t>séparément</t>
    </r>
    <r>
      <rPr>
        <sz val="9"/>
        <color theme="1"/>
        <rFont val="Calibri"/>
        <family val="2"/>
        <scheme val="minor"/>
      </rPr>
      <t xml:space="preserve"> les réseaux d’ECS et d’EFS </t>
    </r>
    <r>
      <rPr>
        <b/>
        <sz val="9"/>
        <color theme="1"/>
        <rFont val="Calibri"/>
        <family val="2"/>
        <scheme val="minor"/>
      </rPr>
      <t>ET</t>
    </r>
    <r>
      <rPr>
        <sz val="9"/>
        <color theme="1"/>
        <rFont val="Calibri"/>
        <family val="2"/>
        <scheme val="minor"/>
      </rPr>
      <t xml:space="preserve"> dispositions prises pour éviter un réchauffement des canalisations d’EFS</t>
    </r>
  </si>
  <si>
    <r>
      <t xml:space="preserve">Dispositions prises sur le </t>
    </r>
    <r>
      <rPr>
        <b/>
        <sz val="9"/>
        <color theme="1"/>
        <rFont val="Calibri"/>
        <family val="2"/>
        <scheme val="minor"/>
      </rPr>
      <t>réseau d’ECS</t>
    </r>
    <r>
      <rPr>
        <sz val="9"/>
        <color theme="1"/>
        <rFont val="Calibri"/>
        <family val="2"/>
        <scheme val="minor"/>
      </rPr>
      <t xml:space="preserve"> pour :
• le contrôle de la température à chaque retour de boucle et aux points à risque identifiés,</t>
    </r>
  </si>
  <si>
    <r>
      <t xml:space="preserve">Dispositions prises sur le </t>
    </r>
    <r>
      <rPr>
        <b/>
        <sz val="9"/>
        <color theme="1"/>
        <rFont val="Calibri"/>
        <family val="2"/>
        <scheme val="minor"/>
      </rPr>
      <t>réseau d’ECS</t>
    </r>
    <r>
      <rPr>
        <sz val="9"/>
        <color theme="1"/>
        <rFont val="Calibri"/>
        <family val="2"/>
        <scheme val="minor"/>
      </rPr>
      <t xml:space="preserve"> pour :
• le </t>
    </r>
    <r>
      <rPr>
        <u/>
        <sz val="9"/>
        <color theme="1"/>
        <rFont val="Calibri"/>
        <family val="2"/>
        <scheme val="minor"/>
      </rPr>
      <t>contrôle automatique</t>
    </r>
    <r>
      <rPr>
        <sz val="9"/>
        <color theme="1"/>
        <rFont val="Calibri"/>
        <family val="2"/>
        <scheme val="minor"/>
      </rPr>
      <t xml:space="preserve"> (via système de surveillance et de gestion automatique) des températures du réseau de bouclage, contrôlant les températures a minima sur les départs et les retours de </t>
    </r>
    <r>
      <rPr>
        <u/>
        <sz val="9"/>
        <color theme="1"/>
        <rFont val="Calibri"/>
        <family val="2"/>
        <scheme val="minor"/>
      </rPr>
      <t>chaque boucle principale</t>
    </r>
    <r>
      <rPr>
        <sz val="9"/>
        <color theme="1"/>
        <rFont val="Calibri"/>
        <family val="2"/>
        <scheme val="minor"/>
      </rPr>
      <t>.</t>
    </r>
  </si>
  <si>
    <r>
      <rPr>
        <b/>
        <sz val="9"/>
        <color theme="1"/>
        <rFont val="Calibri"/>
        <family val="2"/>
        <scheme val="minor"/>
      </rPr>
      <t>En cas de recours au traitement en continu des réseaux intérieurs</t>
    </r>
    <r>
      <rPr>
        <sz val="9"/>
        <color theme="1"/>
        <rFont val="Calibri"/>
        <family val="2"/>
        <scheme val="minor"/>
      </rPr>
      <t xml:space="preserve">
Relativement aux traitements en continu mis en oeuvre pour l’entretien des réseaux intérieurs (désinfection et/ou traitement anti corrosion et anti tartre), garantir l’adéquation des traitements (choix des produits et concentration) avec la nature de l’eau et selon la constitution du réseau intérieur conformément au guide technique du CSTB </t>
    </r>
    <r>
      <rPr>
        <b/>
        <i/>
        <sz val="10"/>
        <color rgb="FF92D050"/>
        <rFont val="Calibri"/>
        <family val="2"/>
        <scheme val="minor"/>
      </rPr>
      <t>[A]</t>
    </r>
    <r>
      <rPr>
        <sz val="9"/>
        <color theme="1"/>
        <rFont val="Calibri"/>
        <family val="2"/>
        <scheme val="minor"/>
      </rPr>
      <t xml:space="preserve"> ou un guide technique de bonnes pratiques existant dans le pays considéré</t>
    </r>
  </si>
  <si>
    <t>14.3.1. Choisir des traitements de désinfection et/ou anti corrosion et/ou anti tartre et compatibles avec la nature de l’eau distribuée</t>
  </si>
  <si>
    <t>14.3.2. Maîtrise du risque sanitaire lié à la récupération et à la réutilisation sur site d’une eau récupérée, et traiter les eaux réutilisées</t>
  </si>
  <si>
    <r>
      <rPr>
        <b/>
        <sz val="9"/>
        <color theme="1"/>
        <rFont val="Calibri"/>
        <family val="2"/>
        <scheme val="minor"/>
      </rPr>
      <t>En cas de recours à une réutilisation sur site d’une eau non potable pour un(des) usage(s) interne(s)</t>
    </r>
    <r>
      <rPr>
        <sz val="9"/>
        <color theme="1"/>
        <rFont val="Calibri"/>
        <family val="2"/>
        <scheme val="minor"/>
      </rPr>
      <t xml:space="preserve">
Dispositions prises pour garantir la qualité des eaux récupérées aux points d’usage par le biais d’un procédé de traitement complémentaire adapté (si nécessaire).</t>
    </r>
  </si>
  <si>
    <t>14.4.1. Traiter les eaux de baignade polluées</t>
  </si>
  <si>
    <r>
      <t xml:space="preserve">Concevoir une filière de traitement adéquate afin d’éliminer la pollution des eaux de baignade avant leur recyclage de manière à garantir la qualité sanitaire des eaux de baignade.
Justifier le procédé mis en oeuvre
</t>
    </r>
    <r>
      <rPr>
        <b/>
        <sz val="9"/>
        <color theme="1"/>
        <rFont val="Calibri"/>
        <family val="2"/>
        <scheme val="minor"/>
      </rPr>
      <t>ET</t>
    </r>
    <r>
      <rPr>
        <sz val="9"/>
        <color theme="1"/>
        <rFont val="Calibri"/>
        <family val="2"/>
        <scheme val="minor"/>
      </rPr>
      <t xml:space="preserve">
Justifier les teneurs en produits désinfectants introduits dans les eaux du(des) bassin(s)</t>
    </r>
  </si>
  <si>
    <t>14.4.2. Eviter les dépôts de pollution dans les eaux de baignade</t>
  </si>
  <si>
    <r>
      <t xml:space="preserve">Dispositions prises pour éviter les dépôts de pollution dans les eaux de baignade et pour optimiser la circulation de l’eau dans les bassins.
Dispositions justifiées et satisfaisantes.
Réalisation d’un test de coloration pour vérifier l’homogénéité de la circulation de l’eau dans le(s) bassin(s) conformément à l’annexe A de la norme </t>
    </r>
    <r>
      <rPr>
        <b/>
        <sz val="9"/>
        <color theme="1"/>
        <rFont val="Calibri"/>
        <family val="2"/>
        <scheme val="minor"/>
      </rPr>
      <t>EN 15288-2 : 2008</t>
    </r>
    <r>
      <rPr>
        <b/>
        <i/>
        <sz val="10"/>
        <color rgb="FF92D050"/>
        <rFont val="Calibri"/>
        <family val="2"/>
        <scheme val="minor"/>
      </rPr>
      <t xml:space="preserve"> [H]</t>
    </r>
  </si>
  <si>
    <t>14.4.3. Maîtriser la teneur en trichloramines dans l’eau du(des) bassin(s)</t>
  </si>
  <si>
    <t>Prendre des dispositions techniques de conception pour limiter la teneur en trichloramine dans l’eau du(des) bassin(s) permettant d’assurer, lors de l’exploitation future du bâtiment, des teneurs inférieures à :</t>
  </si>
  <si>
    <r>
      <rPr>
        <b/>
        <sz val="9"/>
        <color theme="4" tint="-0.249977111117893"/>
        <rFont val="Calibri"/>
        <family val="2"/>
        <scheme val="minor"/>
      </rPr>
      <t>• 0,3 mg/L</t>
    </r>
    <r>
      <rPr>
        <sz val="9"/>
        <color theme="1"/>
        <rFont val="Calibri"/>
        <family val="2"/>
        <scheme val="minor"/>
      </rPr>
      <t xml:space="preserve">
Description et justification du procédé mis en place pour aboutir à ce résultat.
Transmission à l’exploitant d’un </t>
    </r>
    <r>
      <rPr>
        <b/>
        <sz val="9"/>
        <color theme="1"/>
        <rFont val="Calibri"/>
        <family val="2"/>
        <scheme val="minor"/>
      </rPr>
      <t>carnet d’entretien</t>
    </r>
    <r>
      <rPr>
        <sz val="9"/>
        <color theme="1"/>
        <rFont val="Calibri"/>
        <family val="2"/>
        <scheme val="minor"/>
      </rPr>
      <t xml:space="preserve"> spécifiant le maintien de ces teneurs lors de l’exploitation future du bâtiment et la procédure corrective prévue en cas de dépassement des seuils.</t>
    </r>
  </si>
  <si>
    <r>
      <rPr>
        <b/>
        <sz val="9"/>
        <color theme="4" tint="-0.249977111117893"/>
        <rFont val="Calibri"/>
        <family val="2"/>
        <scheme val="minor"/>
      </rPr>
      <t>• 0,1 mg/L</t>
    </r>
    <r>
      <rPr>
        <sz val="9"/>
        <color theme="1"/>
        <rFont val="Calibri"/>
        <family val="2"/>
        <scheme val="minor"/>
      </rPr>
      <t xml:space="preserve">
Description et justification du procédé mis en place pour aboutir à ce résultat.
Transmission à l’exploitant d’un </t>
    </r>
    <r>
      <rPr>
        <b/>
        <sz val="9"/>
        <color theme="1"/>
        <rFont val="Calibri"/>
        <family val="2"/>
        <scheme val="minor"/>
      </rPr>
      <t>carnet d’entretien</t>
    </r>
    <r>
      <rPr>
        <sz val="9"/>
        <color theme="1"/>
        <rFont val="Calibri"/>
        <family val="2"/>
        <scheme val="minor"/>
      </rPr>
      <t xml:space="preserve"> spécifiant le maintien de ces teneurs lors de l’exploitation future du bâtiment et la procédure corrective prévue en cas de dépassement des seuils.</t>
    </r>
  </si>
  <si>
    <t>REFERENTIEL</t>
  </si>
  <si>
    <t>EVALUATION</t>
  </si>
  <si>
    <t>Justification</t>
  </si>
  <si>
    <t xml:space="preserve">TOTAL DE POINTS OBTENU SUR CETTE SOUS-CIBLE :  </t>
  </si>
  <si>
    <t>1.1.3. Favoriser l’usage des transports en commun</t>
  </si>
  <si>
    <t>2.2.1 Choisir des produits, systèmes et procédés de construction faciles à entretenir et limitant les impacts environnementaux de l’entretien</t>
  </si>
  <si>
    <t>2.3.1. Connaître les impacts environnementaux des produits de construction</t>
  </si>
  <si>
    <t>2.3.3. Utiliser des matériaux et des produits permettant un approvisionnement de chantier le moins polluant en CO2</t>
  </si>
  <si>
    <t>4.2.3. Limiter les consommations des équipements électromécaniques</t>
  </si>
  <si>
    <t>4.3.3. Impact sur la couche d’ozone</t>
  </si>
  <si>
    <t>6.2.1. Dimensionnement adéquat des locaux/zones déchets</t>
  </si>
  <si>
    <t>8.1.3. Maîtriser l'inconfort</t>
  </si>
  <si>
    <t>12.2.3. Choisir des matériaux limitant la croissance fongique et bactérienne</t>
  </si>
  <si>
    <t>2.3.4. Mettre en oeuvre des matériaux et des produits permettant de piéger du CO2</t>
  </si>
  <si>
    <t>4.1.1. Améliorer l’aptitude du bâtiment à réduire ses besoins énergétiques</t>
  </si>
  <si>
    <t>Les emplacements vélos sont dimensionnés au regard d’une estimation des flux</t>
  </si>
  <si>
    <r>
      <rPr>
        <sz val="9"/>
        <color theme="1"/>
        <rFont val="Calibri"/>
        <family val="2"/>
        <scheme val="minor"/>
      </rPr>
      <t>Pourcentage d’espaces (au prorata des surfaces) ayant accès à la lumière du jour :</t>
    </r>
    <r>
      <rPr>
        <b/>
        <sz val="9"/>
        <color theme="1"/>
        <rFont val="Calibri"/>
        <family val="2"/>
        <scheme val="minor"/>
      </rPr>
      <t xml:space="preserve">
</t>
    </r>
  </si>
  <si>
    <r>
      <rPr>
        <b/>
        <sz val="9"/>
        <color theme="1"/>
        <rFont val="Calibri"/>
        <family val="2"/>
        <scheme val="minor"/>
      </rPr>
      <t>Salons</t>
    </r>
    <r>
      <rPr>
        <sz val="9"/>
        <color theme="1"/>
        <rFont val="Calibri"/>
        <family val="2"/>
        <scheme val="minor"/>
      </rPr>
      <t xml:space="preserve">
Accès à la lumière du jour dans :</t>
    </r>
  </si>
  <si>
    <r>
      <t xml:space="preserve">Pourcentage d’espaces (au prorata des surfaces) ayant accès à des vues (à l’horizontale du regard) :
</t>
    </r>
    <r>
      <rPr>
        <b/>
        <sz val="9"/>
        <color theme="1"/>
        <rFont val="Calibri"/>
        <family val="2"/>
        <scheme val="minor"/>
      </rPr>
      <t/>
    </r>
  </si>
  <si>
    <r>
      <rPr>
        <b/>
        <sz val="9"/>
        <color theme="1"/>
        <rFont val="Calibri"/>
        <family val="2"/>
        <scheme val="minor"/>
      </rPr>
      <t>Salons</t>
    </r>
    <r>
      <rPr>
        <sz val="9"/>
        <color theme="1"/>
        <rFont val="Calibri"/>
        <family val="2"/>
        <scheme val="minor"/>
      </rPr>
      <t xml:space="preserve">
Accès à des vues dans :</t>
    </r>
  </si>
  <si>
    <r>
      <rPr>
        <sz val="9"/>
        <color theme="1"/>
        <rFont val="Calibri"/>
        <family val="2"/>
        <scheme val="minor"/>
      </rPr>
      <t>Pourcentage d’espaces (au prorata des surfaces) ayant accès à des vues (à l’horizontale du regard) :</t>
    </r>
    <r>
      <rPr>
        <b/>
        <sz val="9"/>
        <color theme="1"/>
        <rFont val="Calibri"/>
        <family val="2"/>
        <scheme val="minor"/>
      </rPr>
      <t xml:space="preserve">
</t>
    </r>
  </si>
  <si>
    <t>(PR seul)</t>
  </si>
  <si>
    <t>Objectifs et commentaires</t>
  </si>
  <si>
    <t>10.1.4. Eviter l’éblouissement direct ou indirect</t>
  </si>
  <si>
    <t>Circulations :</t>
  </si>
  <si>
    <t>13.2 MAITRISE DES SOURCES DE POLLUTION DE L’AIR INTERIEUR*</t>
  </si>
  <si>
    <r>
      <t xml:space="preserve">Accès à des vues dans </t>
    </r>
    <r>
      <rPr>
        <b/>
        <sz val="9"/>
        <color theme="4" tint="-0.249977111117893"/>
        <rFont val="Calibri"/>
        <family val="2"/>
        <scheme val="minor"/>
      </rPr>
      <t>40%</t>
    </r>
    <r>
      <rPr>
        <sz val="9"/>
        <color theme="1"/>
        <rFont val="Calibri"/>
        <family val="2"/>
        <scheme val="minor"/>
      </rPr>
      <t xml:space="preserve"> de la surface des espaces sensibles</t>
    </r>
  </si>
  <si>
    <r>
      <t xml:space="preserve">Accès à des vues dans </t>
    </r>
    <r>
      <rPr>
        <b/>
        <sz val="9"/>
        <color theme="4" tint="-0.249977111117893"/>
        <rFont val="Calibri"/>
        <family val="2"/>
        <scheme val="minor"/>
      </rPr>
      <t>60%</t>
    </r>
    <r>
      <rPr>
        <sz val="9"/>
        <color theme="1"/>
        <rFont val="Calibri"/>
        <family val="2"/>
        <scheme val="minor"/>
      </rPr>
      <t xml:space="preserve"> de la surface des espaces sensibles</t>
    </r>
  </si>
  <si>
    <r>
      <t>Réalisation d’une</t>
    </r>
    <r>
      <rPr>
        <b/>
        <sz val="9"/>
        <color theme="1"/>
        <rFont val="Calibri"/>
        <family val="2"/>
        <scheme val="minor"/>
      </rPr>
      <t xml:space="preserve"> étude aéraulique </t>
    </r>
    <r>
      <rPr>
        <sz val="9"/>
        <color theme="1"/>
        <rFont val="Calibri"/>
        <family val="2"/>
        <scheme val="minor"/>
      </rPr>
      <t>et dispositions optimales prises suite aux conclusions de l’étude pour un balayage optimal de l’air (l’étude sera menée sur les zones où le balayage de l’air est un enjeu ; une justification des zones concernées par l’étude est attendue).</t>
    </r>
  </si>
  <si>
    <r>
      <t xml:space="preserve">1.1.3. Favoriser l’usage des transports en commun
---------
</t>
    </r>
    <r>
      <rPr>
        <i/>
        <sz val="8"/>
        <color theme="4" tint="-0.249977111117893"/>
        <rFont val="Arial"/>
        <family val="2"/>
      </rPr>
      <t>Les exigences de cette sous-cible s’appliquent à tous les types de bâtiments sauf plateforme logistique, quai de messagerie, entrepôt frigorifique et hall d’exposition.</t>
    </r>
  </si>
  <si>
    <r>
      <t xml:space="preserve">
- Réaliser une étude de faisabilité* sur le transport combiné rail-route, fleuve route, fleuve rail. 
</t>
    </r>
    <r>
      <rPr>
        <i/>
        <sz val="9"/>
        <color theme="4" tint="-0.249977111117893"/>
        <rFont val="Arial"/>
        <family val="2"/>
      </rPr>
      <t>* Si applicable. Sinon, note justificative démontrant l’impossibilité d’avoir recours au multimodal.</t>
    </r>
    <r>
      <rPr>
        <sz val="9"/>
        <color theme="1"/>
        <rFont val="Arial"/>
        <family val="2"/>
      </rPr>
      <t xml:space="preserve">
</t>
    </r>
  </si>
  <si>
    <r>
      <rPr>
        <b/>
        <sz val="9"/>
        <color theme="1"/>
        <rFont val="Arial"/>
        <family val="2"/>
      </rPr>
      <t xml:space="preserve">
Réflexion sur l'adaptabilité du bâtiment.</t>
    </r>
    <r>
      <rPr>
        <sz val="9"/>
        <color theme="1"/>
        <rFont val="Arial"/>
        <family val="2"/>
      </rPr>
      <t xml:space="preserve">
Définition de la durée de vie prévisionnelle de l’ouvrage.
Notice comprenant la classification des zones selon l’adaptation attendue : zones à adaptation fréquente, occasionnelle ou n’ayant pas vocation à être adaptées.
</t>
    </r>
  </si>
  <si>
    <r>
      <t xml:space="preserve">
</t>
    </r>
    <r>
      <rPr>
        <b/>
        <sz val="9"/>
        <color theme="1"/>
        <rFont val="Arial"/>
        <family val="2"/>
      </rPr>
      <t>Adapter les choix constructifs aux durées de vie de l’ouvrage</t>
    </r>
    <r>
      <rPr>
        <sz val="9"/>
        <color theme="1"/>
        <rFont val="Arial"/>
        <family val="2"/>
      </rPr>
      <t xml:space="preserve">
Note justificative démontrant que les choix effectués sont en adéquation avec les durées de vie prévisionnelle, courte, et de chacun des produits, systèmes et procédés de GROS OEUVRE ET DE SECOND OEUVRE.
</t>
    </r>
  </si>
  <si>
    <r>
      <t xml:space="preserve">Mise en oeuvre des canalisations conformément aux règles de l’art définies dans le guide technique du CSTB </t>
    </r>
    <r>
      <rPr>
        <b/>
        <i/>
        <sz val="10"/>
        <color rgb="FF92D050"/>
        <rFont val="Arial"/>
        <family val="2"/>
      </rPr>
      <t xml:space="preserve">[A] </t>
    </r>
    <r>
      <rPr>
        <sz val="9"/>
        <color theme="1"/>
        <rFont val="Arial"/>
        <family val="2"/>
      </rPr>
      <t>pour le matériau concerné ou un guide technique de bonnes pratiques existant dans le pays considéré</t>
    </r>
  </si>
  <si>
    <r>
      <rPr>
        <b/>
        <sz val="9"/>
        <color theme="1"/>
        <rFont val="Arial"/>
        <family val="2"/>
      </rPr>
      <t>En cas de recours à une eau ne provenant pas du réseau d’eau de distribution</t>
    </r>
    <r>
      <rPr>
        <sz val="9"/>
        <color theme="1"/>
        <rFont val="Arial"/>
        <family val="2"/>
      </rPr>
      <t xml:space="preserve">
Dispositions prises pour :
• La séparation du réseau d'eau de distribution des autres réseaux
• La protection du réseau d’eau de distribution des autres réseaux
• La signalisation pérenne du réseau d’eau ne provenant pas du réseau d’eau de distribution afin de différencier les réseaux
Dispositions justifiées et satisfaisantes</t>
    </r>
  </si>
  <si>
    <r>
      <t xml:space="preserve">Identifier les usages de l’eau sur l’opération et la localisation des points de puisage et organiser le réseau intérieur en réseaux types, conformément au guide technique du CSTB </t>
    </r>
    <r>
      <rPr>
        <b/>
        <i/>
        <sz val="10"/>
        <color rgb="FF92D050"/>
        <rFont val="Arial"/>
        <family val="2"/>
      </rPr>
      <t>[A]</t>
    </r>
    <r>
      <rPr>
        <sz val="9"/>
        <color theme="1"/>
        <rFont val="Arial"/>
        <family val="2"/>
      </rPr>
      <t xml:space="preserve"> ou un guide technique de bonnes pratiques existant dans le pays considéré.</t>
    </r>
  </si>
  <si>
    <r>
      <t xml:space="preserve">Respect des règles de protection des équipements raccordés, des réseaux-types et du branchement public, définies dans le guide technique du CSTB </t>
    </r>
    <r>
      <rPr>
        <b/>
        <i/>
        <sz val="10"/>
        <color rgb="FF92D050"/>
        <rFont val="Arial"/>
        <family val="2"/>
      </rPr>
      <t>[A]</t>
    </r>
    <r>
      <rPr>
        <sz val="9"/>
        <color theme="1"/>
        <rFont val="Arial"/>
        <family val="2"/>
      </rPr>
      <t xml:space="preserve"> ou un guide technique de bonnes pratiques existant dans le pays considéré
</t>
    </r>
    <r>
      <rPr>
        <b/>
        <sz val="9"/>
        <color theme="1"/>
        <rFont val="Arial"/>
        <family val="2"/>
      </rPr>
      <t>ET</t>
    </r>
    <r>
      <rPr>
        <sz val="9"/>
        <color theme="1"/>
        <rFont val="Arial"/>
        <family val="2"/>
      </rPr>
      <t xml:space="preserve">
Choix approprié des équipements de protection conformément à la norme </t>
    </r>
    <r>
      <rPr>
        <b/>
        <sz val="9"/>
        <color theme="1"/>
        <rFont val="Arial"/>
        <family val="2"/>
      </rPr>
      <t xml:space="preserve">EN 1717:2001 </t>
    </r>
    <r>
      <rPr>
        <b/>
        <i/>
        <sz val="10"/>
        <color rgb="FF92D050"/>
        <rFont val="Arial"/>
        <family val="2"/>
      </rPr>
      <t>[G]</t>
    </r>
  </si>
  <si>
    <r>
      <t xml:space="preserve">Mise en oeuvre d’un (de) système(s) de ventilation spécifique(s) (naturelle ou mécanique), à l’exclusion de la seule ouverture manuelle des fenêtres.
</t>
    </r>
    <r>
      <rPr>
        <b/>
        <sz val="9"/>
        <color theme="1"/>
        <rFont val="Arial"/>
        <family val="2"/>
      </rPr>
      <t>ET</t>
    </r>
    <r>
      <rPr>
        <sz val="9"/>
        <color theme="1"/>
        <rFont val="Arial"/>
        <family val="2"/>
      </rPr>
      <t xml:space="preserve">
Si une ventilation naturelle est envisagée sur certains espaces et qu’elle n’est pas contrôlée, un complément de ventilation mécanique doit être prévu.
</t>
    </r>
    <r>
      <rPr>
        <b/>
        <sz val="9"/>
        <color theme="1"/>
        <rFont val="Arial"/>
        <family val="2"/>
      </rPr>
      <t>ET</t>
    </r>
    <r>
      <rPr>
        <sz val="9"/>
        <color theme="1"/>
        <rFont val="Arial"/>
        <family val="2"/>
      </rPr>
      <t xml:space="preserve">
En présence de ventilation mécanique :
- Justification de l’atteinte des débits d’air neufs conformes a minima à la Catégorie II de l’annexe B de la norme </t>
    </r>
    <r>
      <rPr>
        <b/>
        <sz val="9"/>
        <color theme="1"/>
        <rFont val="Arial"/>
        <family val="2"/>
      </rPr>
      <t>EN 15251:2007</t>
    </r>
    <r>
      <rPr>
        <b/>
        <i/>
        <sz val="10"/>
        <color rgb="FF92D050"/>
        <rFont val="Arial"/>
        <family val="2"/>
      </rPr>
      <t xml:space="preserve"> [A]</t>
    </r>
    <r>
      <rPr>
        <sz val="9"/>
        <color theme="1"/>
        <rFont val="Arial"/>
        <family val="2"/>
      </rPr>
      <t xml:space="preserve">, en occupation, pour la pollution due à l’occupation humaine et conformes à l’annexe B4 de la norme </t>
    </r>
    <r>
      <rPr>
        <b/>
        <sz val="9"/>
        <color theme="1"/>
        <rFont val="Arial"/>
        <family val="2"/>
      </rPr>
      <t>EN 15251:2007</t>
    </r>
    <r>
      <rPr>
        <sz val="9"/>
        <color theme="1"/>
        <rFont val="Arial"/>
        <family val="2"/>
      </rPr>
      <t xml:space="preserve"> en inoccupation,
pour tous les espaces.
- Equilibrage des antennes principales de ventilation
- Respect des recommandations de conception de l’Annexe A de la norme </t>
    </r>
    <r>
      <rPr>
        <b/>
        <sz val="9"/>
        <color theme="1"/>
        <rFont val="Arial"/>
        <family val="2"/>
      </rPr>
      <t>EN 13779</t>
    </r>
    <r>
      <rPr>
        <sz val="9"/>
        <color theme="1"/>
        <rFont val="Arial"/>
        <family val="2"/>
      </rPr>
      <t xml:space="preserve"> </t>
    </r>
    <r>
      <rPr>
        <b/>
        <i/>
        <sz val="10"/>
        <color rgb="FF92D050"/>
        <rFont val="Arial"/>
        <family val="2"/>
      </rPr>
      <t>[B]</t>
    </r>
    <r>
      <rPr>
        <sz val="9"/>
        <color theme="1"/>
        <rFont val="Arial"/>
        <family val="2"/>
      </rPr>
      <t>.</t>
    </r>
  </si>
  <si>
    <r>
      <t xml:space="preserve">Etude et dispositions prises permettant de s’assurer que les débits d’air fourni et les conditions de qualité de l’air intérieur sont :
- Conformes a minima à la catégorie II pour la pollution humaine et la catégorie II pour les émissions dues au bâtiment de l’annexe B de la norme </t>
    </r>
    <r>
      <rPr>
        <b/>
        <sz val="9"/>
        <color theme="1"/>
        <rFont val="Arial"/>
        <family val="2"/>
      </rPr>
      <t>EN 15251:2007</t>
    </r>
    <r>
      <rPr>
        <sz val="9"/>
        <color theme="1"/>
        <rFont val="Arial"/>
        <family val="2"/>
      </rPr>
      <t xml:space="preserve"> en respectant la méthode de calcul définie dans le guide pratique en occupation,
ET
- conformes à l’annexe B4 de la norme </t>
    </r>
    <r>
      <rPr>
        <b/>
        <sz val="9"/>
        <color theme="1"/>
        <rFont val="Arial"/>
        <family val="2"/>
      </rPr>
      <t>EN 15251:2007</t>
    </r>
    <r>
      <rPr>
        <sz val="9"/>
        <color theme="1"/>
        <rFont val="Arial"/>
        <family val="2"/>
      </rPr>
      <t xml:space="preserve"> en inoccupation,
pour tous les espaces.
</t>
    </r>
    <r>
      <rPr>
        <b/>
        <sz val="9"/>
        <color theme="1"/>
        <rFont val="Arial"/>
        <family val="2"/>
      </rPr>
      <t>ET</t>
    </r>
    <r>
      <rPr>
        <sz val="9"/>
        <color theme="1"/>
        <rFont val="Arial"/>
        <family val="2"/>
      </rPr>
      <t xml:space="preserve">
Justification des débits d’air neuf à l’aide d’une mesure.</t>
    </r>
  </si>
  <si>
    <r>
      <t xml:space="preserve">Etude et dispositions prises permettant de s’assurer que les débits d’air fourni et les conditions de qualité de l’air intérieur sont :
- Conformes a minima à la catégorie I pour la pollution humaine et à la catégorie I pour les émissions dues au bâtiment de l’annexe B de la norme </t>
    </r>
    <r>
      <rPr>
        <b/>
        <sz val="9"/>
        <color theme="1"/>
        <rFont val="Arial"/>
        <family val="2"/>
      </rPr>
      <t>EN 15251:2007</t>
    </r>
    <r>
      <rPr>
        <sz val="9"/>
        <color theme="1"/>
        <rFont val="Arial"/>
        <family val="2"/>
      </rPr>
      <t xml:space="preserve"> en respectant la méthode de calcul définie dans le guide pratique en occupation,
</t>
    </r>
    <r>
      <rPr>
        <b/>
        <sz val="9"/>
        <color theme="1"/>
        <rFont val="Arial"/>
        <family val="2"/>
      </rPr>
      <t>ET</t>
    </r>
    <r>
      <rPr>
        <sz val="9"/>
        <color theme="1"/>
        <rFont val="Arial"/>
        <family val="2"/>
      </rPr>
      <t xml:space="preserve">
- conformes à l’annexe B4 de la norme </t>
    </r>
    <r>
      <rPr>
        <b/>
        <sz val="9"/>
        <color theme="1"/>
        <rFont val="Arial"/>
        <family val="2"/>
      </rPr>
      <t>EN 15251:2007</t>
    </r>
    <r>
      <rPr>
        <sz val="9"/>
        <color theme="1"/>
        <rFont val="Arial"/>
        <family val="2"/>
      </rPr>
      <t xml:space="preserve"> en inoccupation,
pour tous les espaces.
</t>
    </r>
    <r>
      <rPr>
        <b/>
        <sz val="9"/>
        <color theme="1"/>
        <rFont val="Arial"/>
        <family val="2"/>
      </rPr>
      <t>ET</t>
    </r>
    <r>
      <rPr>
        <sz val="9"/>
        <color theme="1"/>
        <rFont val="Arial"/>
        <family val="2"/>
      </rPr>
      <t xml:space="preserve">
Justification des débits d’air neuf à l’aide d’une mesure.</t>
    </r>
  </si>
  <si>
    <r>
      <t>Modulation des débits en fonction du taux de CO</t>
    </r>
    <r>
      <rPr>
        <vertAlign val="subscript"/>
        <sz val="10"/>
        <color theme="1"/>
        <rFont val="Arial"/>
        <family val="2"/>
      </rPr>
      <t>2</t>
    </r>
    <r>
      <rPr>
        <sz val="9"/>
        <color theme="1"/>
        <rFont val="Arial"/>
        <family val="2"/>
      </rPr>
      <t xml:space="preserve"> a minima dans les espaces à occupation intermittente.</t>
    </r>
  </si>
  <si>
    <r>
      <t xml:space="preserve">Classe d’étanchéité à l’air des réseaux aérauliques, conformément à la norme </t>
    </r>
    <r>
      <rPr>
        <b/>
        <sz val="9"/>
        <color theme="1"/>
        <rFont val="Arial"/>
        <family val="2"/>
      </rPr>
      <t xml:space="preserve">EN 12237 </t>
    </r>
    <r>
      <rPr>
        <b/>
        <i/>
        <sz val="10"/>
        <color rgb="FF92D050"/>
        <rFont val="Arial"/>
        <family val="2"/>
      </rPr>
      <t>[C]</t>
    </r>
    <r>
      <rPr>
        <sz val="9"/>
        <color theme="1"/>
        <rFont val="Arial"/>
        <family val="2"/>
      </rPr>
      <t xml:space="preserve"> a minima :</t>
    </r>
  </si>
  <si>
    <r>
      <rPr>
        <sz val="9"/>
        <color theme="1"/>
        <rFont val="Arial"/>
        <family val="2"/>
      </rPr>
      <t xml:space="preserve">Classe d’étanchéité à l’air de l’enveloppe du (des) caisson(s) de traitement d’air, conformément à la norme </t>
    </r>
    <r>
      <rPr>
        <b/>
        <sz val="9"/>
        <color theme="1"/>
        <rFont val="Arial"/>
        <family val="2"/>
      </rPr>
      <t xml:space="preserve">EN 1886 </t>
    </r>
    <r>
      <rPr>
        <b/>
        <i/>
        <sz val="10"/>
        <color rgb="FF92D050"/>
        <rFont val="Arial"/>
        <family val="2"/>
      </rPr>
      <t>[D]</t>
    </r>
    <r>
      <rPr>
        <sz val="9"/>
        <color theme="1"/>
        <rFont val="Arial"/>
        <family val="2"/>
      </rPr>
      <t xml:space="preserve"> a minima :</t>
    </r>
  </si>
  <si>
    <r>
      <rPr>
        <b/>
        <sz val="9"/>
        <color theme="1"/>
        <rFont val="Arial"/>
        <family val="2"/>
      </rPr>
      <t>Sources « énergie »</t>
    </r>
    <r>
      <rPr>
        <sz val="9"/>
        <color theme="1"/>
        <rFont val="Arial"/>
        <family val="2"/>
      </rPr>
      <t xml:space="preserve">
Identification des sources d'émissions d'ondes électromagnétiques basse fréquence du milieu environnant </t>
    </r>
    <r>
      <rPr>
        <b/>
        <sz val="9"/>
        <color theme="1"/>
        <rFont val="Arial"/>
        <family val="2"/>
      </rPr>
      <t>ET</t>
    </r>
    <r>
      <rPr>
        <sz val="9"/>
        <color theme="1"/>
        <rFont val="Arial"/>
        <family val="2"/>
      </rPr>
      <t xml:space="preserve"> du projet</t>
    </r>
  </si>
  <si>
    <r>
      <rPr>
        <b/>
        <sz val="9"/>
        <color theme="1"/>
        <rFont val="Arial"/>
        <family val="2"/>
      </rPr>
      <t>Sources « télécoms »</t>
    </r>
    <r>
      <rPr>
        <sz val="9"/>
        <color theme="1"/>
        <rFont val="Arial"/>
        <family val="2"/>
      </rPr>
      <t xml:space="preserve">
Identification des sources radiofréquences de l'environnement immédiat.</t>
    </r>
  </si>
  <si>
    <r>
      <rPr>
        <b/>
        <sz val="9"/>
        <color theme="1"/>
        <rFont val="Arial"/>
        <family val="2"/>
      </rPr>
      <t>Sources « énergie »</t>
    </r>
    <r>
      <rPr>
        <sz val="9"/>
        <color theme="1"/>
        <rFont val="Arial"/>
        <family val="2"/>
      </rPr>
      <t xml:space="preserve">
Prendre des dispositions justifiées et satisfaisantes pour optimiser le choix des équipements d’un point de vue électromagnétique </t>
    </r>
    <r>
      <rPr>
        <b/>
        <sz val="9"/>
        <color theme="1"/>
        <rFont val="Arial"/>
        <family val="2"/>
      </rPr>
      <t>ET</t>
    </r>
    <r>
      <rPr>
        <sz val="9"/>
        <color theme="1"/>
        <rFont val="Arial"/>
        <family val="2"/>
      </rPr>
      <t xml:space="preserve"> limiter leur impact.</t>
    </r>
  </si>
  <si>
    <r>
      <t xml:space="preserve">Identification des sources d’odeurs </t>
    </r>
    <r>
      <rPr>
        <u/>
        <sz val="9"/>
        <color theme="1"/>
        <rFont val="Arial"/>
        <family val="2"/>
      </rPr>
      <t>internes et externes</t>
    </r>
    <r>
      <rPr>
        <sz val="9"/>
        <color theme="1"/>
        <rFont val="Arial"/>
        <family val="2"/>
      </rPr>
      <t xml:space="preserve">
</t>
    </r>
    <r>
      <rPr>
        <b/>
        <sz val="9"/>
        <color theme="1"/>
        <rFont val="Arial"/>
        <family val="2"/>
      </rPr>
      <t>ET</t>
    </r>
    <r>
      <rPr>
        <sz val="9"/>
        <color theme="1"/>
        <rFont val="Arial"/>
        <family val="2"/>
      </rPr>
      <t xml:space="preserve">
Dispositions justifiées et satisfaisantes prises au regard du projet pour en réduire les effets.</t>
    </r>
  </si>
  <si>
    <r>
      <t xml:space="preserve">Identifier les </t>
    </r>
    <r>
      <rPr>
        <u/>
        <sz val="9"/>
        <color theme="1"/>
        <rFont val="Arial"/>
        <family val="2"/>
      </rPr>
      <t>rejets</t>
    </r>
    <r>
      <rPr>
        <sz val="9"/>
        <color theme="1"/>
        <rFont val="Arial"/>
        <family val="2"/>
      </rPr>
      <t xml:space="preserve"> sources de mauvaises odeurs et dispositions prises pour traiter ces odeurs afin d’éviter leur diffusion.</t>
    </r>
  </si>
  <si>
    <r>
      <rPr>
        <b/>
        <sz val="9"/>
        <color theme="1"/>
        <rFont val="Arial"/>
        <family val="2"/>
      </rPr>
      <t>Facteur de lumière du jour minimum (FLJ) à obtenir:</t>
    </r>
    <r>
      <rPr>
        <sz val="9"/>
        <color theme="1"/>
        <rFont val="Arial"/>
        <family val="2"/>
      </rPr>
      <t xml:space="preserve">
Locaux de bureaux </t>
    </r>
    <r>
      <rPr>
        <u/>
        <sz val="9"/>
        <color theme="1"/>
        <rFont val="Arial"/>
        <family val="2"/>
      </rPr>
      <t>directement exposés</t>
    </r>
    <r>
      <rPr>
        <sz val="9"/>
        <color theme="1"/>
        <rFont val="Arial"/>
        <family val="2"/>
      </rPr>
      <t xml:space="preserve"> sur façades donnant sur l’extérieur
-------------
</t>
    </r>
    <r>
      <rPr>
        <i/>
        <sz val="9"/>
        <color theme="4" tint="-0.249977111117893"/>
        <rFont val="Arial"/>
        <family val="2"/>
      </rPr>
      <t>Les seuils peuvent être réduits de 0,5% dans certaines conditions particulières (voir guide pratique) (sauf pour les niveaux à 0,7%)
Les pourcentages s’entendent au prorata des surfaces (voir méthode de calcul dans le guide pratique)
Les espaces sensibles concernés sont mentionnés dans le guide pratique</t>
    </r>
  </si>
  <si>
    <r>
      <t xml:space="preserve">FLJ≥ 2,5% pour 80% de la surface de la zone de premier rang, dans 80% des locaux concernés (en surface)
FLJ≥ 1,5% pour 80% de la surface de la zone de premier rang, dans les 20% de locaux concernés restants (en surface)
</t>
    </r>
    <r>
      <rPr>
        <b/>
        <sz val="9"/>
        <color theme="1"/>
        <rFont val="Arial"/>
        <family val="2"/>
      </rPr>
      <t>ET</t>
    </r>
    <r>
      <rPr>
        <sz val="9"/>
        <color theme="1"/>
        <rFont val="Arial"/>
        <family val="2"/>
      </rPr>
      <t xml:space="preserve">
FLJ ≥ 0,7% pour 90% de la surface de la zone de second rang de tous les locaux concernés</t>
    </r>
  </si>
  <si>
    <r>
      <t>Facteur de lumière du jour minimum (FLJ) à obtenir:</t>
    </r>
    <r>
      <rPr>
        <sz val="9"/>
        <color theme="1"/>
        <rFont val="Arial"/>
        <family val="2"/>
      </rPr>
      <t xml:space="preserve">
Locaux de second rang (locaux ci-dessus </t>
    </r>
    <r>
      <rPr>
        <u/>
        <sz val="9"/>
        <color theme="1"/>
        <rFont val="Arial"/>
        <family val="2"/>
      </rPr>
      <t>non directement exposés</t>
    </r>
    <r>
      <rPr>
        <sz val="9"/>
        <color theme="1"/>
        <rFont val="Arial"/>
        <family val="2"/>
      </rPr>
      <t xml:space="preserve"> sur façades donnant sur l’extérieur)</t>
    </r>
  </si>
  <si>
    <r>
      <t xml:space="preserve">
</t>
    </r>
    <r>
      <rPr>
        <b/>
        <sz val="9"/>
        <color theme="1"/>
        <rFont val="Arial"/>
        <family val="2"/>
      </rPr>
      <t xml:space="preserve">Respect des valeurs quantitatives ci-dessous </t>
    </r>
    <r>
      <rPr>
        <b/>
        <u/>
        <sz val="9"/>
        <color theme="1"/>
        <rFont val="Arial"/>
        <family val="2"/>
      </rPr>
      <t xml:space="preserve">pour chaque indicateur acoustique </t>
    </r>
    <r>
      <rPr>
        <b/>
        <sz val="9"/>
        <color theme="1"/>
        <rFont val="Arial"/>
        <family val="2"/>
      </rPr>
      <t xml:space="preserve">:
• </t>
    </r>
    <r>
      <rPr>
        <u/>
        <sz val="9"/>
        <color theme="1"/>
        <rFont val="Arial"/>
        <family val="2"/>
      </rPr>
      <t>Isolement acoustique des espaces vis-à-vis des bruits de l’espace extérieur</t>
    </r>
    <r>
      <rPr>
        <sz val="9"/>
        <color theme="1"/>
        <rFont val="Arial"/>
        <family val="2"/>
      </rPr>
      <t xml:space="preserve"> : DnTA,tr ≥ 30 dB
• </t>
    </r>
    <r>
      <rPr>
        <u/>
        <sz val="9"/>
        <color theme="1"/>
        <rFont val="Arial"/>
        <family val="2"/>
      </rPr>
      <t>Niveau de pression pondéré du bruit de choc standardisé L’nT,w transmis dans les espaces</t>
    </r>
    <r>
      <rPr>
        <sz val="9"/>
        <color theme="1"/>
        <rFont val="Arial"/>
        <family val="2"/>
      </rPr>
      <t xml:space="preserve"> : L’nT,w ≤ 60 dB
• </t>
    </r>
    <r>
      <rPr>
        <u/>
        <sz val="9"/>
        <color theme="1"/>
        <rFont val="Arial"/>
        <family val="2"/>
      </rPr>
      <t>Niveau de pression acoustique normalisé LnAT engendré par un équipement</t>
    </r>
    <r>
      <rPr>
        <sz val="9"/>
        <color theme="1"/>
        <rFont val="Arial"/>
        <family val="2"/>
      </rPr>
      <t xml:space="preserve"> :
    - LnAT ≤ 40 dB(A) dans les bureaux individuels et collectifs
    - LnAT ≤ 45 dB(A) dans les espaces de bureau ouverts
• </t>
    </r>
    <r>
      <rPr>
        <u/>
        <sz val="9"/>
        <color theme="1"/>
        <rFont val="Arial"/>
        <family val="2"/>
      </rPr>
      <t>Aire d’absorption équivalente (AAE) des revêtements</t>
    </r>
    <r>
      <rPr>
        <sz val="9"/>
        <color theme="1"/>
        <rFont val="Arial"/>
        <family val="2"/>
      </rPr>
      <t xml:space="preserve"> (avec justification de l’homogénéité de en toute zone) :
    - AAEtotale ≤ 0,6 S(surface au sol) dans les bureaux individuels et collectifs
    - AAEsol+plafond ≥ 0,6 S(surface au sol) pour les espaces de bureau ouverts,
    </t>
    </r>
    <r>
      <rPr>
        <b/>
        <sz val="9"/>
        <color theme="1"/>
        <rFont val="Arial"/>
        <family val="2"/>
      </rPr>
      <t>OU</t>
    </r>
    <r>
      <rPr>
        <sz val="9"/>
        <color theme="1"/>
        <rFont val="Arial"/>
        <family val="2"/>
      </rPr>
      <t xml:space="preserve">
    - Temps de réverbération 0,6 &lt; Tr &lt; 0,8 s pour un volume &lt; 250 m3
    - Temps de réverbération Tr ≤ 1 s pour un volume &gt; 250 m3
• </t>
    </r>
    <r>
      <rPr>
        <u/>
        <sz val="9"/>
        <color theme="1"/>
        <rFont val="Arial"/>
        <family val="2"/>
      </rPr>
      <t>Isolement acoustique standardisé pondéré DnTA</t>
    </r>
    <r>
      <rPr>
        <sz val="9"/>
        <color theme="1"/>
        <rFont val="Arial"/>
        <family val="2"/>
      </rPr>
      <t xml:space="preserve"> entre les espaces de bureau (en réception) et tout type d’espace d’activité «bureau» (en émission):
    - DnTA ≥ 38 dB entre les bureaux individuels (en réception) et tout type d’espace d’activité « bureau » (en émission)
    - DnTA ≥ 35 dB entre les bureaux collectifs (en réception) et les autres bureaux collectifs et les espaces ouverts(en émission)
    - DnTA ≥ 32 dB entre les espaces ouverts (en réception) et les autres espaces ouverts et bureaux collectifs (en émission)
</t>
    </r>
  </si>
  <si>
    <r>
      <t xml:space="preserve">
Idem niveau ci-dessus
</t>
    </r>
    <r>
      <rPr>
        <b/>
        <sz val="9"/>
        <color theme="1"/>
        <rFont val="Arial"/>
        <family val="2"/>
      </rPr>
      <t>ET</t>
    </r>
    <r>
      <rPr>
        <sz val="9"/>
        <color theme="1"/>
        <rFont val="Arial"/>
        <family val="2"/>
      </rPr>
      <t xml:space="preserve">
Réalisation d’une</t>
    </r>
    <r>
      <rPr>
        <b/>
        <sz val="9"/>
        <color theme="1"/>
        <rFont val="Arial"/>
        <family val="2"/>
      </rPr>
      <t xml:space="preserve"> étude acoustique</t>
    </r>
    <r>
      <rPr>
        <sz val="9"/>
        <color theme="1"/>
        <rFont val="Arial"/>
        <family val="2"/>
      </rPr>
      <t xml:space="preserve"> sur les </t>
    </r>
    <r>
      <rPr>
        <u/>
        <sz val="9"/>
        <color theme="1"/>
        <rFont val="Arial"/>
        <family val="2"/>
      </rPr>
      <t>espaces de bureau avec cloisonnement fixe</t>
    </r>
    <r>
      <rPr>
        <sz val="9"/>
        <color theme="1"/>
        <rFont val="Arial"/>
        <family val="2"/>
      </rPr>
      <t xml:space="preserve"> relativement aux 6 critères d’ambiance acoustique ci-dessous :
- Isolement acoustique standardisé pondéré vis-à-vis de l’espace extérieur
- Niveau de bruit des équipements
- Niveau de bruit de choc
- Acoustique interne (sur la base d’indicateurs spécifiques d’acoustique interne)
- Isolement au bruit aérien (en réception) vis-à-vis des espaces adjacents
- Sonorité à la marche
</t>
    </r>
    <r>
      <rPr>
        <b/>
        <sz val="9"/>
        <color theme="1"/>
        <rFont val="Arial"/>
        <family val="2"/>
      </rPr>
      <t>ET</t>
    </r>
    <r>
      <rPr>
        <sz val="9"/>
        <color theme="1"/>
        <rFont val="Arial"/>
        <family val="2"/>
      </rPr>
      <t xml:space="preserve"> mise en oeuvre des solutions identifiées comme les mieux adaptées par cette étude </t>
    </r>
    <r>
      <rPr>
        <sz val="10"/>
        <color theme="4" tint="-0.249977111117893"/>
        <rFont val="Arial"/>
        <family val="2"/>
      </rPr>
      <t>*
------------</t>
    </r>
    <r>
      <rPr>
        <sz val="9"/>
        <color theme="1"/>
        <rFont val="Arial"/>
        <family val="2"/>
      </rPr>
      <t xml:space="preserve">
</t>
    </r>
    <r>
      <rPr>
        <i/>
        <sz val="9"/>
        <color theme="4" tint="-0.249977111117893"/>
        <rFont val="Arial"/>
        <family val="2"/>
      </rPr>
      <t xml:space="preserve">* Si l’étude conclut qu’un ou plusieurs seuil(s) du niveau à 2 points ci-dessus n’ont pas d’intérêt dans le contexte du projet et préconise un(des) seuil(s) plus faible(s), les 4 points sont atteints si les préconisations de l’étude sont respectées
</t>
    </r>
  </si>
  <si>
    <r>
      <t xml:space="preserve">8.1. DISPOSITIONS ARCHITECTURALES VISANT A OPTIMISER LE CONFORT HYGROTHERMIQUE </t>
    </r>
    <r>
      <rPr>
        <b/>
        <vertAlign val="superscript"/>
        <sz val="12"/>
        <color theme="3" tint="0.39994506668294322"/>
        <rFont val="Arial"/>
        <family val="2"/>
      </rPr>
      <t>(1)</t>
    </r>
  </si>
  <si>
    <r>
      <rPr>
        <b/>
        <sz val="9"/>
        <color theme="1"/>
        <rFont val="Arial"/>
        <family val="2"/>
      </rPr>
      <t>Réalisation d’une étude aéraulique dynamique</t>
    </r>
    <r>
      <rPr>
        <sz val="9"/>
        <color theme="1"/>
        <rFont val="Arial"/>
        <family val="2"/>
      </rPr>
      <t>, dispositions justifiées et satisfaisantes prises pour exploiter de manière optimale les caractéristiques aérauliques du site.</t>
    </r>
  </si>
  <si>
    <r>
      <t xml:space="preserve">
Dispositions prises pour contrôler les effets de stratification et/ou de paroi froide pour les espaces où c’est un enjeu.
</t>
    </r>
    <r>
      <rPr>
        <b/>
        <sz val="9"/>
        <color theme="1"/>
        <rFont val="Arial"/>
        <family val="2"/>
      </rPr>
      <t>ET</t>
    </r>
    <r>
      <rPr>
        <sz val="9"/>
        <color theme="1"/>
        <rFont val="Arial"/>
        <family val="2"/>
      </rPr>
      <t xml:space="preserve">
Dispositions justifiées et satisfaisantes
</t>
    </r>
  </si>
  <si>
    <r>
      <t xml:space="preserve">
Conception sectorisée des réseaux CVC en fonction de la structure technique du bâtiment.
</t>
    </r>
    <r>
      <rPr>
        <b/>
        <sz val="9"/>
        <color theme="1"/>
        <rFont val="Arial"/>
        <family val="2"/>
      </rPr>
      <t>ET</t>
    </r>
    <r>
      <rPr>
        <sz val="9"/>
        <color theme="1"/>
        <rFont val="Arial"/>
        <family val="2"/>
      </rPr>
      <t xml:space="preserve">
Dispositions architecturales et techniques permettant l’accès aux boites de dérivation.
</t>
    </r>
  </si>
  <si>
    <r>
      <t xml:space="preserve">
Fournir une étude d’accessibilité aux différents éléments des familles suivantes :
- revêtements intérieurs (sol, mur, plafond) et éléments acoustiques,
- cloisons intérieures,
- fenêtres, menuiseries, vitrages,
- façades,
- protections solaires,
- toitures.
</t>
    </r>
    <r>
      <rPr>
        <b/>
        <sz val="9"/>
        <color theme="1"/>
        <rFont val="Arial"/>
        <family val="2"/>
      </rPr>
      <t>ET</t>
    </r>
    <r>
      <rPr>
        <sz val="9"/>
        <color theme="1"/>
        <rFont val="Arial"/>
        <family val="2"/>
      </rPr>
      <t xml:space="preserve">
Justification que le parti architectural retenu tient compte :
- de la fréquence d’accès,
- des conditions d’accès,
- de la gêne occasionnée aux usagers,
- de la gêne pour le bon fonctionnement du bâtiment.
</t>
    </r>
    <r>
      <rPr>
        <b/>
        <sz val="9"/>
        <color theme="1"/>
        <rFont val="Arial"/>
        <family val="2"/>
      </rPr>
      <t>ET</t>
    </r>
    <r>
      <rPr>
        <sz val="9"/>
        <color theme="1"/>
        <rFont val="Arial"/>
        <family val="2"/>
      </rPr>
      <t xml:space="preserve">
En fonction de l’étude d’accessibilité réalisée, des dispositions justifiées et satisfaisantes sont prises afin de permettre un accès à ces familles en fonction des fréquences déterminées par le demandeur.
</t>
    </r>
  </si>
  <si>
    <r>
      <t xml:space="preserve">
Mise en place d’un processus de </t>
    </r>
    <r>
      <rPr>
        <b/>
        <sz val="9"/>
        <color theme="1"/>
        <rFont val="Arial"/>
        <family val="2"/>
      </rPr>
      <t>commissioning</t>
    </r>
    <r>
      <rPr>
        <sz val="9"/>
        <color theme="1"/>
        <rFont val="Arial"/>
        <family val="2"/>
      </rPr>
      <t xml:space="preserve"> pour les phases programme, conception et réalisation relativement aux thématiques ci-dessous :
- Consommation d’énergie,
- Consommation d’eau,
- Confort Acoustique
- Confort Hygrothermique
- Confort Visuel
- Qualité de l’air intérieur
</t>
    </r>
  </si>
  <si>
    <r>
      <t xml:space="preserve">Préconiser ou choisir </t>
    </r>
    <r>
      <rPr>
        <sz val="10"/>
        <color theme="4" tint="-0.249977111117893"/>
        <rFont val="Arial"/>
        <family val="2"/>
      </rPr>
      <t>*</t>
    </r>
    <r>
      <rPr>
        <sz val="9"/>
        <color theme="1"/>
        <rFont val="Arial"/>
        <family val="2"/>
      </rPr>
      <t xml:space="preserve"> la filière d’enlèvement la plus satisfaisante, d’un point de vue technique, économique et environnemental, en faisant le choix d’une filière de valorisation (en masse ou en volume) :
------------
</t>
    </r>
    <r>
      <rPr>
        <i/>
        <sz val="9"/>
        <color theme="4" tint="-0.249977111117893"/>
        <rFont val="Arial"/>
        <family val="2"/>
      </rPr>
      <t xml:space="preserve">* Si le choix des filières est prématuré (à justifier), rédaction de prescriptions dans le carnet d’entretien (cf. MEP annexe A.5) et/ou le cahier des charges « preneurs » (cf. MEP annexe A.7)
</t>
    </r>
  </si>
  <si>
    <r>
      <t xml:space="preserve">• Hôtellerie </t>
    </r>
    <r>
      <rPr>
        <sz val="10"/>
        <color theme="4" tint="-0.249977111117893"/>
        <rFont val="Arial"/>
        <family val="2"/>
      </rPr>
      <t xml:space="preserve">* </t>
    </r>
  </si>
  <si>
    <r>
      <t xml:space="preserve">B </t>
    </r>
    <r>
      <rPr>
        <vertAlign val="subscript"/>
        <sz val="11"/>
        <color theme="1"/>
        <rFont val="Arial"/>
        <family val="2"/>
      </rPr>
      <t xml:space="preserve">sanitaires </t>
    </r>
    <r>
      <rPr>
        <sz val="11"/>
        <color theme="1"/>
        <rFont val="Arial"/>
        <family val="2"/>
      </rPr>
      <t xml:space="preserve">≤ B </t>
    </r>
    <r>
      <rPr>
        <vertAlign val="subscript"/>
        <sz val="11"/>
        <color theme="1"/>
        <rFont val="Arial"/>
        <family val="2"/>
      </rPr>
      <t>ref, sanitaires</t>
    </r>
    <r>
      <rPr>
        <sz val="11"/>
        <color theme="4" tint="-0.249977111117893"/>
        <rFont val="Arial"/>
        <family val="2"/>
      </rPr>
      <t>**</t>
    </r>
  </si>
  <si>
    <r>
      <t xml:space="preserve">B </t>
    </r>
    <r>
      <rPr>
        <vertAlign val="subscript"/>
        <sz val="11"/>
        <color theme="1"/>
        <rFont val="Arial"/>
        <family val="2"/>
      </rPr>
      <t xml:space="preserve">sanitaires </t>
    </r>
    <r>
      <rPr>
        <sz val="11"/>
        <color theme="1"/>
        <rFont val="Arial"/>
        <family val="2"/>
      </rPr>
      <t xml:space="preserve">≤ 0,9 B </t>
    </r>
    <r>
      <rPr>
        <vertAlign val="subscript"/>
        <sz val="11"/>
        <color theme="1"/>
        <rFont val="Arial"/>
        <family val="2"/>
      </rPr>
      <t>ref, sanitaires</t>
    </r>
    <r>
      <rPr>
        <sz val="11"/>
        <color theme="4" tint="-0.249977111117893"/>
        <rFont val="Arial"/>
        <family val="2"/>
      </rPr>
      <t>**</t>
    </r>
  </si>
  <si>
    <r>
      <t xml:space="preserve">B </t>
    </r>
    <r>
      <rPr>
        <vertAlign val="subscript"/>
        <sz val="11"/>
        <color theme="1"/>
        <rFont val="Arial"/>
        <family val="2"/>
      </rPr>
      <t xml:space="preserve">sanitaires </t>
    </r>
    <r>
      <rPr>
        <sz val="11"/>
        <color theme="1"/>
        <rFont val="Arial"/>
        <family val="2"/>
      </rPr>
      <t xml:space="preserve">≤ 0,8 B </t>
    </r>
    <r>
      <rPr>
        <vertAlign val="subscript"/>
        <sz val="11"/>
        <color theme="1"/>
        <rFont val="Arial"/>
        <family val="2"/>
      </rPr>
      <t>ref, sanitaires</t>
    </r>
    <r>
      <rPr>
        <sz val="11"/>
        <color theme="4" tint="-0.249977111117893"/>
        <rFont val="Arial"/>
        <family val="2"/>
      </rPr>
      <t>**</t>
    </r>
  </si>
  <si>
    <r>
      <t xml:space="preserve">B </t>
    </r>
    <r>
      <rPr>
        <vertAlign val="subscript"/>
        <sz val="11"/>
        <color theme="1"/>
        <rFont val="Arial"/>
        <family val="2"/>
      </rPr>
      <t xml:space="preserve">sanitaires </t>
    </r>
    <r>
      <rPr>
        <sz val="11"/>
        <color theme="1"/>
        <rFont val="Arial"/>
        <family val="2"/>
      </rPr>
      <t xml:space="preserve">≤ 0,7 B </t>
    </r>
    <r>
      <rPr>
        <vertAlign val="subscript"/>
        <sz val="11"/>
        <color theme="1"/>
        <rFont val="Arial"/>
        <family val="2"/>
      </rPr>
      <t>ref, sanitaires</t>
    </r>
    <r>
      <rPr>
        <sz val="11"/>
        <color theme="4" tint="-0.249977111117893"/>
        <rFont val="Arial"/>
        <family val="2"/>
      </rPr>
      <t>**</t>
    </r>
  </si>
  <si>
    <r>
      <t xml:space="preserve">B </t>
    </r>
    <r>
      <rPr>
        <vertAlign val="subscript"/>
        <sz val="11"/>
        <color theme="1"/>
        <rFont val="Arial"/>
        <family val="2"/>
      </rPr>
      <t>sanitaires</t>
    </r>
    <r>
      <rPr>
        <sz val="11"/>
        <color theme="1"/>
        <rFont val="Arial"/>
        <family val="2"/>
      </rPr>
      <t xml:space="preserve"> ≤ B </t>
    </r>
    <r>
      <rPr>
        <vertAlign val="subscript"/>
        <sz val="11"/>
        <color theme="1"/>
        <rFont val="Arial"/>
        <family val="2"/>
      </rPr>
      <t>ref, sanitaires</t>
    </r>
    <r>
      <rPr>
        <sz val="11"/>
        <color theme="4" tint="-0.249977111117893"/>
        <rFont val="Arial"/>
        <family val="2"/>
      </rPr>
      <t>**</t>
    </r>
  </si>
  <si>
    <r>
      <t xml:space="preserve">B </t>
    </r>
    <r>
      <rPr>
        <vertAlign val="subscript"/>
        <sz val="11"/>
        <color theme="1"/>
        <rFont val="Arial"/>
        <family val="2"/>
      </rPr>
      <t>sanitaires</t>
    </r>
    <r>
      <rPr>
        <sz val="11"/>
        <color theme="1"/>
        <rFont val="Arial"/>
        <family val="2"/>
      </rPr>
      <t xml:space="preserve"> ≤ 0,7 B </t>
    </r>
    <r>
      <rPr>
        <vertAlign val="subscript"/>
        <sz val="11"/>
        <color theme="1"/>
        <rFont val="Arial"/>
        <family val="2"/>
      </rPr>
      <t>ref, sanitaires</t>
    </r>
    <r>
      <rPr>
        <sz val="11"/>
        <color theme="4" tint="-0.249977111117893"/>
        <rFont val="Arial"/>
        <family val="2"/>
      </rPr>
      <t>**</t>
    </r>
  </si>
  <si>
    <r>
      <t xml:space="preserve">B </t>
    </r>
    <r>
      <rPr>
        <vertAlign val="subscript"/>
        <sz val="11"/>
        <color theme="1"/>
        <rFont val="Arial"/>
        <family val="2"/>
      </rPr>
      <t>sanitaires</t>
    </r>
    <r>
      <rPr>
        <sz val="11"/>
        <color theme="1"/>
        <rFont val="Arial"/>
        <family val="2"/>
      </rPr>
      <t xml:space="preserve"> ≤ 0,6 B </t>
    </r>
    <r>
      <rPr>
        <vertAlign val="subscript"/>
        <sz val="11"/>
        <color theme="1"/>
        <rFont val="Arial"/>
        <family val="2"/>
      </rPr>
      <t>ref, sanitaires</t>
    </r>
    <r>
      <rPr>
        <sz val="11"/>
        <color theme="4" tint="-0.249977111117893"/>
        <rFont val="Arial"/>
        <family val="2"/>
      </rPr>
      <t>**</t>
    </r>
  </si>
  <si>
    <r>
      <t xml:space="preserve">B </t>
    </r>
    <r>
      <rPr>
        <vertAlign val="subscript"/>
        <sz val="11"/>
        <color theme="1"/>
        <rFont val="Arial"/>
        <family val="2"/>
      </rPr>
      <t>sanitaires</t>
    </r>
    <r>
      <rPr>
        <sz val="11"/>
        <color theme="1"/>
        <rFont val="Arial"/>
        <family val="2"/>
      </rPr>
      <t xml:space="preserve"> ≤ 0,5 B </t>
    </r>
    <r>
      <rPr>
        <vertAlign val="subscript"/>
        <sz val="11"/>
        <color theme="1"/>
        <rFont val="Arial"/>
        <family val="2"/>
      </rPr>
      <t>ref, sanitaires</t>
    </r>
    <r>
      <rPr>
        <sz val="11"/>
        <color theme="4" tint="-0.249977111117893"/>
        <rFont val="Arial"/>
        <family val="2"/>
      </rPr>
      <t>**</t>
    </r>
  </si>
  <si>
    <r>
      <t xml:space="preserve">
Relativement aux besoins en eau qui ne nécessitent pas de recours à l’eau distribuée (chasses d’eau, urinoirs, nettoyage, arrosage, autres), détermination du pourcentage de couverture de l’ensemble de ces besoins par une eau provenant d’une autre origine
</t>
    </r>
    <r>
      <rPr>
        <b/>
        <sz val="9"/>
        <color theme="1"/>
        <rFont val="Arial"/>
        <family val="2"/>
      </rPr>
      <t>ET</t>
    </r>
    <r>
      <rPr>
        <sz val="9"/>
        <color theme="1"/>
        <rFont val="Arial"/>
        <family val="2"/>
      </rPr>
      <t xml:space="preserve"> performance atteinte :
-----------------
</t>
    </r>
    <r>
      <rPr>
        <i/>
        <sz val="9"/>
        <color theme="4" tint="-0.249977111117893"/>
        <rFont val="Arial"/>
        <family val="2"/>
      </rPr>
      <t>Justification de cette performance à l’aide d’un bilan des apports et des besoins en eau, à pas de temps journalier, modélisant le comportement journalier du système de stockage d’eau et de la couverture des besoins.</t>
    </r>
    <r>
      <rPr>
        <sz val="9"/>
        <color theme="1"/>
        <rFont val="Arial"/>
        <family val="2"/>
      </rPr>
      <t xml:space="preserve">
</t>
    </r>
  </si>
  <si>
    <r>
      <t xml:space="preserve">Expression de la valeur cible de l’indice de perméabilité à l’air à l’aide d’une mesure effectuée selon la </t>
    </r>
    <r>
      <rPr>
        <b/>
        <sz val="9"/>
        <color theme="1"/>
        <rFont val="Arial"/>
        <family val="2"/>
      </rPr>
      <t>norme ISO 9972</t>
    </r>
    <r>
      <rPr>
        <sz val="9"/>
        <color theme="1"/>
        <rFont val="Arial"/>
        <family val="2"/>
      </rPr>
      <t xml:space="preserve"> </t>
    </r>
    <r>
      <rPr>
        <b/>
        <i/>
        <sz val="10"/>
        <color rgb="FF92D050"/>
        <rFont val="Arial"/>
        <family val="2"/>
      </rPr>
      <t>[A]</t>
    </r>
  </si>
  <si>
    <r>
      <t xml:space="preserve">
Réalisation d’une mesure de perméabilité à l’air du bâtiment 
selon la norme </t>
    </r>
    <r>
      <rPr>
        <b/>
        <sz val="9"/>
        <color theme="1"/>
        <rFont val="Arial"/>
        <family val="2"/>
      </rPr>
      <t>ISO 9972ET</t>
    </r>
    <r>
      <rPr>
        <sz val="9"/>
        <color theme="1"/>
        <rFont val="Arial"/>
        <family val="2"/>
      </rPr>
      <t xml:space="preserve">
Le résultat</t>
    </r>
    <r>
      <rPr>
        <sz val="10"/>
        <color theme="1"/>
        <rFont val="Arial"/>
        <family val="2"/>
      </rPr>
      <t>,Q4</t>
    </r>
    <r>
      <rPr>
        <vertAlign val="subscript"/>
        <sz val="10"/>
        <color theme="1"/>
        <rFont val="Arial"/>
        <family val="2"/>
      </rPr>
      <t>Pa_surf</t>
    </r>
    <r>
      <rPr>
        <sz val="10"/>
        <color theme="1"/>
        <rFont val="Arial"/>
        <family val="2"/>
      </rPr>
      <t>,</t>
    </r>
    <r>
      <rPr>
        <sz val="9"/>
        <color theme="1"/>
        <rFont val="Arial"/>
        <family val="2"/>
      </rPr>
      <t xml:space="preserve"> de la mesure est inférieur ou égal aux valeurs ci-contre :
</t>
    </r>
  </si>
  <si>
    <r>
      <t>Expression, pour la toiture et les parois verticales, du coefficient Umoyen, valeur moyenne pondérée par les surfaces des coefficients Uparoi élémentaires, calculés selon la Règlementation Thermique en vigueur (W/m</t>
    </r>
    <r>
      <rPr>
        <vertAlign val="superscript"/>
        <sz val="9"/>
        <color theme="1"/>
        <rFont val="Arial"/>
        <family val="2"/>
      </rPr>
      <t>2</t>
    </r>
    <r>
      <rPr>
        <sz val="9"/>
        <color theme="1"/>
        <rFont val="Arial"/>
        <family val="2"/>
      </rPr>
      <t>.K)</t>
    </r>
  </si>
  <si>
    <r>
      <t>• Umoyen</t>
    </r>
    <r>
      <rPr>
        <b/>
        <sz val="9"/>
        <color theme="4" tint="-0.249977111117893"/>
        <rFont val="Arial"/>
        <family val="2"/>
      </rPr>
      <t>&lt; 0,24</t>
    </r>
    <r>
      <rPr>
        <sz val="9"/>
        <color theme="1"/>
        <rFont val="Arial"/>
        <family val="2"/>
      </rPr>
      <t xml:space="preserve"> W/m²K
</t>
    </r>
    <r>
      <rPr>
        <i/>
        <sz val="9"/>
        <color theme="1"/>
        <rFont val="Arial"/>
        <family val="2"/>
      </rPr>
      <t>Avec une variation possible, en valeur absolue, des U</t>
    </r>
    <r>
      <rPr>
        <i/>
        <vertAlign val="subscript"/>
        <sz val="9"/>
        <color theme="1"/>
        <rFont val="Arial"/>
        <family val="2"/>
      </rPr>
      <t>paroi</t>
    </r>
    <r>
      <rPr>
        <i/>
        <sz val="9"/>
        <color theme="1"/>
        <rFont val="Arial"/>
        <family val="2"/>
      </rPr>
      <t xml:space="preserve"> élémentaires de 10% par rapport à Umoyen.</t>
    </r>
  </si>
  <si>
    <r>
      <t>• Umoyen</t>
    </r>
    <r>
      <rPr>
        <b/>
        <sz val="9"/>
        <color theme="4" tint="-0.249977111117893"/>
        <rFont val="Arial"/>
        <family val="2"/>
      </rPr>
      <t>&lt; 0,20</t>
    </r>
    <r>
      <rPr>
        <sz val="9"/>
        <color theme="1"/>
        <rFont val="Arial"/>
        <family val="2"/>
      </rPr>
      <t xml:space="preserve"> W/m²K
</t>
    </r>
    <r>
      <rPr>
        <i/>
        <sz val="9"/>
        <color theme="1"/>
        <rFont val="Arial"/>
        <family val="2"/>
      </rPr>
      <t>Avec une variation possible, en valeur absolue, des U</t>
    </r>
    <r>
      <rPr>
        <i/>
        <vertAlign val="subscript"/>
        <sz val="9"/>
        <color theme="1"/>
        <rFont val="Arial"/>
        <family val="2"/>
      </rPr>
      <t>paroi</t>
    </r>
    <r>
      <rPr>
        <i/>
        <sz val="9"/>
        <color theme="1"/>
        <rFont val="Arial"/>
        <family val="2"/>
      </rPr>
      <t xml:space="preserve"> élémentaires de 10% par rapport à Umoyen.</t>
    </r>
  </si>
  <si>
    <r>
      <t>• Umoyen</t>
    </r>
    <r>
      <rPr>
        <b/>
        <sz val="9"/>
        <color theme="4" tint="-0.249977111117893"/>
        <rFont val="Arial"/>
        <family val="2"/>
      </rPr>
      <t>&lt; 0,13</t>
    </r>
    <r>
      <rPr>
        <sz val="9"/>
        <color theme="1"/>
        <rFont val="Arial"/>
        <family val="2"/>
      </rPr>
      <t xml:space="preserve"> W/m²K
</t>
    </r>
    <r>
      <rPr>
        <i/>
        <sz val="9"/>
        <color theme="1"/>
        <rFont val="Arial"/>
        <family val="2"/>
      </rPr>
      <t>Avec une variation possible, en valeur absolue, des U</t>
    </r>
    <r>
      <rPr>
        <i/>
        <vertAlign val="subscript"/>
        <sz val="9"/>
        <color theme="1"/>
        <rFont val="Arial"/>
        <family val="2"/>
      </rPr>
      <t>paroi</t>
    </r>
    <r>
      <rPr>
        <i/>
        <sz val="9"/>
        <color theme="1"/>
        <rFont val="Arial"/>
        <family val="2"/>
      </rPr>
      <t xml:space="preserve"> élémentaires de 10% par rapport à Umoyen.</t>
    </r>
  </si>
  <si>
    <r>
      <t>• Umoyen</t>
    </r>
    <r>
      <rPr>
        <b/>
        <sz val="9"/>
        <color theme="4" tint="-0.249977111117893"/>
        <rFont val="Arial"/>
        <family val="2"/>
      </rPr>
      <t>&lt; 0,12</t>
    </r>
    <r>
      <rPr>
        <sz val="9"/>
        <color theme="1"/>
        <rFont val="Arial"/>
        <family val="2"/>
      </rPr>
      <t xml:space="preserve"> W/m²K
</t>
    </r>
    <r>
      <rPr>
        <i/>
        <sz val="9"/>
        <color theme="1"/>
        <rFont val="Arial"/>
        <family val="2"/>
      </rPr>
      <t>Avec une variation possible, en valeur absolue, des U</t>
    </r>
    <r>
      <rPr>
        <i/>
        <vertAlign val="subscript"/>
        <sz val="9"/>
        <color theme="1"/>
        <rFont val="Arial"/>
        <family val="2"/>
      </rPr>
      <t>paroi</t>
    </r>
    <r>
      <rPr>
        <i/>
        <sz val="9"/>
        <color theme="1"/>
        <rFont val="Arial"/>
        <family val="2"/>
      </rPr>
      <t xml:space="preserve"> élémentaires de 10% par rapport à Umoyen.</t>
    </r>
  </si>
  <si>
    <r>
      <t xml:space="preserve">
Identifier les déchets produits sur le chantier et classer ces déchets suivant les 4 typologies suivantes :
• Déchets dangereux (DD)
• Déchets inertes (DI)
• Déchets non dangereux (hors déchets d’emballages)
• Déchets d’emballages
</t>
    </r>
    <r>
      <rPr>
        <b/>
        <sz val="9"/>
        <color theme="1"/>
        <rFont val="Arial"/>
        <family val="2"/>
      </rPr>
      <t>ET</t>
    </r>
    <r>
      <rPr>
        <sz val="9"/>
        <color theme="1"/>
        <rFont val="Arial"/>
        <family val="2"/>
      </rPr>
      <t xml:space="preserve">
Tout au long du chantier, dispositions prises lors de la construction et de la déconstruction préalable éventuelle pour déterminer et suivre les quantités produites (en kg ou en L) pour chaque typologie.
</t>
    </r>
  </si>
  <si>
    <r>
      <t xml:space="preserve">Dispositions prises </t>
    </r>
    <r>
      <rPr>
        <u/>
        <sz val="9"/>
        <color theme="1"/>
        <rFont val="Arial"/>
        <family val="2"/>
      </rPr>
      <t>sur les techniques constructives</t>
    </r>
    <r>
      <rPr>
        <sz val="9"/>
        <color theme="1"/>
        <rFont val="Arial"/>
        <family val="2"/>
      </rPr>
      <t xml:space="preserve"> pour limiter à la source la production de déchets. Dispositions justifiées et satisfaisantes</t>
    </r>
  </si>
  <si>
    <r>
      <t>Assurer une</t>
    </r>
    <r>
      <rPr>
        <u/>
        <sz val="9"/>
        <color theme="1"/>
        <rFont val="Arial"/>
        <family val="2"/>
      </rPr>
      <t xml:space="preserve"> traçabilité des déchets</t>
    </r>
    <r>
      <rPr>
        <sz val="9"/>
        <color theme="1"/>
        <rFont val="Arial"/>
        <family val="2"/>
      </rPr>
      <t>, en récupérant des bordereaux de suivi, ou toute autre disposition similaire permettant de justifier le devenir du déchet.</t>
    </r>
  </si>
  <si>
    <r>
      <rPr>
        <b/>
        <sz val="9"/>
        <color theme="1"/>
        <rFont val="Arial"/>
        <family val="2"/>
      </rPr>
      <t xml:space="preserve">
Valorisation des déchets
(hors déchets de terrassement)</t>
    </r>
    <r>
      <rPr>
        <sz val="9"/>
        <color theme="1"/>
        <rFont val="Arial"/>
        <family val="2"/>
      </rPr>
      <t xml:space="preserve">
Choisir, pour chaque type de déchet, la filière d’enlèvement la plus satisfaisante d’un point de vue technique, environnemental et économique en privilégiant autant que possible la valorisation
</t>
    </r>
    <r>
      <rPr>
        <b/>
        <sz val="9"/>
        <color theme="1"/>
        <rFont val="Arial"/>
        <family val="2"/>
      </rPr>
      <t>ET</t>
    </r>
    <r>
      <rPr>
        <sz val="9"/>
        <color theme="1"/>
        <rFont val="Arial"/>
        <family val="2"/>
      </rPr>
      <t xml:space="preserve">
Pourcentage de déchets valorisés (par rapport à la masse totale de déchets générés) supérieur à :
</t>
    </r>
  </si>
  <si>
    <r>
      <rPr>
        <b/>
        <sz val="10"/>
        <color theme="1" tint="0.499984740745262"/>
        <rFont val="Arial"/>
        <family val="2"/>
      </rPr>
      <t>Attention, le</t>
    </r>
    <r>
      <rPr>
        <b/>
        <u/>
        <sz val="10"/>
        <color theme="1" tint="0.499984740745262"/>
        <rFont val="Arial"/>
        <family val="2"/>
      </rPr>
      <t xml:space="preserve"> compte de points</t>
    </r>
    <r>
      <rPr>
        <b/>
        <sz val="10"/>
        <color theme="1" tint="0.499984740745262"/>
        <rFont val="Arial"/>
        <family val="2"/>
      </rPr>
      <t xml:space="preserve"> ET le respect des </t>
    </r>
    <r>
      <rPr>
        <b/>
        <u/>
        <sz val="10"/>
        <color theme="1" tint="0.499984740745262"/>
        <rFont val="Arial"/>
        <family val="2"/>
      </rPr>
      <t>prérequis</t>
    </r>
    <r>
      <rPr>
        <b/>
        <sz val="10"/>
        <color theme="1" tint="0.499984740745262"/>
        <rFont val="Arial"/>
        <family val="2"/>
      </rPr>
      <t xml:space="preserve"> sont des reports automatiques des données entrées dans les onglets suivants ; </t>
    </r>
    <r>
      <rPr>
        <sz val="10"/>
        <color theme="1" tint="0.499984740745262"/>
        <rFont val="Arial"/>
        <family val="2"/>
      </rPr>
      <t xml:space="preserve">
Pour les </t>
    </r>
    <r>
      <rPr>
        <u/>
        <sz val="10"/>
        <color theme="1" tint="0.499984740745262"/>
        <rFont val="Arial"/>
        <family val="2"/>
      </rPr>
      <t>prérequis,</t>
    </r>
    <r>
      <rPr>
        <sz val="10"/>
        <color theme="1" tint="0.499984740745262"/>
        <rFont val="Arial"/>
        <family val="2"/>
      </rPr>
      <t xml:space="preserve"> indiquer, </t>
    </r>
    <r>
      <rPr>
        <i/>
        <u/>
        <sz val="10"/>
        <color theme="1" tint="0.499984740745262"/>
        <rFont val="Arial"/>
        <family val="2"/>
      </rPr>
      <t>dans les onglets des cibles</t>
    </r>
    <r>
      <rPr>
        <sz val="10"/>
        <color theme="1" tint="0.499984740745262"/>
        <rFont val="Arial"/>
        <family val="2"/>
      </rPr>
      <t xml:space="preserve"> aux lignes correspondantes, si le prérequis est respecté ('OK') ou sans objet (s.o.) : le report se fera automatiquement dans le présent tableau de synthèse.</t>
    </r>
  </si>
  <si>
    <r>
      <rPr>
        <b/>
        <sz val="20"/>
        <color theme="1"/>
        <rFont val="Arial"/>
        <family val="2"/>
      </rPr>
      <t xml:space="preserve">OUTIL D'ÉVALUATION DE LA PERFORMANCE  ENVIRONNEMENTALE DE BÂTIMENTS (PEB)
</t>
    </r>
    <r>
      <rPr>
        <b/>
        <sz val="18"/>
        <color rgb="FFDA0000"/>
        <rFont val="Arial"/>
        <family val="2"/>
      </rPr>
      <t>Bâtiments non-résidentiels</t>
    </r>
    <r>
      <rPr>
        <sz val="11"/>
        <color theme="1"/>
        <rFont val="Calibri"/>
        <family val="2"/>
        <scheme val="minor"/>
      </rPr>
      <t xml:space="preserve">
</t>
    </r>
    <r>
      <rPr>
        <sz val="11"/>
        <color theme="1" tint="0.499984740745262"/>
        <rFont val="Calibri"/>
        <family val="2"/>
        <scheme val="minor"/>
      </rPr>
      <t xml:space="preserve">Mise en application au 15/10/2014
</t>
    </r>
    <r>
      <rPr>
        <b/>
        <sz val="11"/>
        <color rgb="FFDA0000"/>
        <rFont val="Arial"/>
        <family val="2"/>
      </rPr>
      <t xml:space="preserve">Rappel : seul le référentiel fait foi. </t>
    </r>
    <r>
      <rPr>
        <sz val="11"/>
        <color rgb="FFDA0000"/>
        <rFont val="Arial"/>
        <family val="2"/>
      </rPr>
      <t xml:space="preserve">
</t>
    </r>
    <r>
      <rPr>
        <sz val="10"/>
        <color rgb="FFDA0000"/>
        <rFont val="Arial"/>
        <family val="2"/>
      </rPr>
      <t>Le présent tableau n'est qu'un outil émanant du référentiel. En cas de doute, se reporter au référentiel lui-même et/ou à son guide pratique.</t>
    </r>
  </si>
  <si>
    <t>Cible 1 - SITE</t>
  </si>
  <si>
    <t>Cible 2 - COMPOSANTS</t>
  </si>
  <si>
    <t>Cible 3 - CHANTIER</t>
  </si>
  <si>
    <t>Cible 4 - ENERGIE</t>
  </si>
  <si>
    <t>Cible 5 - EAU</t>
  </si>
  <si>
    <t>Cible 6 - DÉCHETS</t>
  </si>
  <si>
    <t>Cible 7 - MAINTENANCE - ENTRETIENS</t>
  </si>
  <si>
    <t>Cible 12 - QUALITE DES ESPACES</t>
  </si>
  <si>
    <t>Cible 13 - QUALITE DE L’AIR</t>
  </si>
  <si>
    <t>Cible 14 - QUALITE DE L’EAU</t>
  </si>
  <si>
    <t xml:space="preserve">Cible 3 - CHANTIER </t>
  </si>
  <si>
    <t>SYNTHESE DE LA PEB SELON LE REFERENTIEL CERWAY</t>
  </si>
  <si>
    <t>Déterminer les besoins en eau des sanitaires (chasses d’eau, urinoirs, douches, lavabos, éviers, baignoires pour l’hôtellerie) en fonction des différents équipements prévus :
- Pour le projet (B sanitaires)
- Pour un projet « de référence » (B réf, sanitaires), c'est-à-dire les besoins en eau qu’aurait le projet avec des équipements de référence**
ET
Performance atteinte relativement à la réduction des besoins en eau des sanitaires :
---------- 
* Pour l’hôtellerie, cette Exigence ne s’applique que sur les espaces privatifs des clients.
** Les valeurs conventionnelles de référence sont les suivantes :
- Chasse d’eau : 6 litres/chasse
- Urinoir : 3 litres/chasse
- Robinet de lavabo : 10 litres/minute
- Douche : 12 litres/minute</t>
  </si>
  <si>
    <t>8.1.3. Maîtriser l'inconfort
---------
Cette Exigence s’applique aux périodes où dans une même journée le bâtiment doit répondre à des problématiques de chauffage et de refroidissement.</t>
  </si>
  <si>
    <t>* IMPORTANT : Les locaux d’entrepôt des plateformes logistiques/quais de messagerie/entrepôt frigorifique et halls d’exposition ne sont pas concernés par les Exigences 13.2.2 et 13.2.3.</t>
  </si>
  <si>
    <t>Sans Objet, l'opération est située sur une parcelle désertique, à 10 km de la ville d'Ouarzazate et n'exploite pas les réseaux existants.</t>
  </si>
  <si>
    <t>SO</t>
  </si>
  <si>
    <t xml:space="preserve">Sans Objet, il n'y a pas de tels espaces dans le projet. </t>
  </si>
  <si>
    <t>Cf ci-dessus. Sans Objet</t>
  </si>
  <si>
    <t>Non Applicable</t>
  </si>
  <si>
    <t>Non visé</t>
  </si>
  <si>
    <t xml:space="preserve">Cf ci-dessus. </t>
  </si>
  <si>
    <t xml:space="preserve">Le projet n'a pas de voisinnage à proximité. 
D'après le référentiel HQE International, la sous cible 1.3 est sans objet pour les projets sans voisinage à proximité. 
Sans Objet. </t>
  </si>
  <si>
    <t xml:space="preserve">Sans Objet. </t>
  </si>
  <si>
    <t>Nombre de points applicables sur la sous cible</t>
  </si>
  <si>
    <t>Bâtiment d’accueil, de conférences et de services
Complexe solaire de Ouarzazate - MAROC</t>
  </si>
  <si>
    <t>Profil environnemental
Bâtiment d’accueil, de conférences et de services
Complexe solaire de Ouarzazate - MAROC</t>
  </si>
  <si>
    <t>Cibles</t>
  </si>
  <si>
    <t>Niveau atteint</t>
  </si>
  <si>
    <t>Nombres de points obtenus</t>
  </si>
  <si>
    <t>Cible 1 - RELATION DU BÂTIMENT AVEC SON ENVIRONNEMENT IMMEDIAT</t>
  </si>
  <si>
    <t>P</t>
  </si>
  <si>
    <t>Thème</t>
  </si>
  <si>
    <t>Nombre de points</t>
  </si>
  <si>
    <t>Calculs</t>
  </si>
  <si>
    <t>Nombre d'étoiles</t>
  </si>
  <si>
    <t>Cible 3 - CHANTIER A FAIBLE IMPACT ENVIRONNEMENTAL</t>
  </si>
  <si>
    <t>TP</t>
  </si>
  <si>
    <t>Thème 1 Energie</t>
  </si>
  <si>
    <t>Cible 4 - GESTION DE L’ENERGIE</t>
  </si>
  <si>
    <t>Thème 2 Environnement</t>
  </si>
  <si>
    <t>Cible 5 - GESTION DE L’EAU</t>
  </si>
  <si>
    <t>Thème 3 Santé</t>
  </si>
  <si>
    <t>Cible 6 - GESTION DES DÉCHETS D'ACTIVITÉ</t>
  </si>
  <si>
    <t>Thème 4 Confort</t>
  </si>
  <si>
    <t>Cible 7 - MAINTENANCE, PERENNITE DES PERFORMANCES ENVIRONNEMENTALES</t>
  </si>
  <si>
    <t>Résultat</t>
  </si>
  <si>
    <t>Cible 12 - QUALITE SANITAIRE DES ESPACES</t>
  </si>
  <si>
    <t>Cible 13 - QUALITE SANITAIRE DE L’AIR</t>
  </si>
  <si>
    <t>Cible 14 - QUALITE SANITAIRE DE L’EAU</t>
  </si>
  <si>
    <t xml:space="preserve">TOTAL DE POINTS OBTENUS SUR LA CIBLE : </t>
  </si>
  <si>
    <t xml:space="preserve">Nombre de points applicables sur la cible : </t>
  </si>
  <si>
    <t>Niveau Performant Atteint</t>
  </si>
  <si>
    <t xml:space="preserve">Atteint </t>
  </si>
  <si>
    <t xml:space="preserve">Cf notice matériaux p.22. Non visé. </t>
  </si>
  <si>
    <t>Non visé Cf notice matériaux p.25</t>
  </si>
  <si>
    <t>Cf notice matériaux p.26. Non visé</t>
  </si>
  <si>
    <t xml:space="preserve">TOTAL DE POINTS OBTENU SUR CETTE CIBLE :  </t>
  </si>
  <si>
    <t>Nombre de points applicables sur la cible</t>
  </si>
  <si>
    <t>Niveau Performant atteint</t>
  </si>
  <si>
    <t>atteint</t>
  </si>
  <si>
    <t>Non atteint</t>
  </si>
  <si>
    <t>Non concerné, le projet n'a pas de voisinage.  
NA</t>
  </si>
  <si>
    <t xml:space="preserve">Non concerné, le projet n'a pas de voisinage.  
NA. </t>
  </si>
  <si>
    <t>Niveau Très Performant Atteint</t>
  </si>
  <si>
    <t xml:space="preserve">Un test de permeabilité à l'air sera réalisé à la réception. </t>
  </si>
  <si>
    <t>Non applicable</t>
  </si>
  <si>
    <t>Non applicanle</t>
  </si>
  <si>
    <t>Nombre de points applicables sur la sous-cible</t>
  </si>
  <si>
    <t>NA</t>
  </si>
  <si>
    <t>Non Visé</t>
  </si>
  <si>
    <t>Niveau Très Performant atteint</t>
  </si>
  <si>
    <t>- Non visé à ce stade, cette etude n'est par prévu en phase conception et réalisation mais pour la pahse exploitation</t>
  </si>
  <si>
    <t>Non visés à ce jour</t>
  </si>
  <si>
    <t>Cf. idem ci-dessus</t>
  </si>
  <si>
    <t xml:space="preserve">Non visé </t>
  </si>
  <si>
    <t xml:space="preserve">Idem ci-dessus </t>
  </si>
  <si>
    <t xml:space="preserve">Il n'y a pas de tels espaces dans ce projet. </t>
  </si>
  <si>
    <t xml:space="preserve">Non visés </t>
  </si>
  <si>
    <t>Non concerné</t>
  </si>
  <si>
    <t>4/4 points applicables</t>
  </si>
  <si>
    <t>Niveau Très Performant atteint : 15/18. points applicables</t>
  </si>
  <si>
    <r>
      <t xml:space="preserve">Les bois éventuellement mis en oeuvre sont :
- d’essence naturellement durable (selon normes EN 350-1, EN 350-2, EN 460), sans traitement préventif, pour la classe de risque concernée
</t>
    </r>
    <r>
      <rPr>
        <b/>
        <sz val="9"/>
        <color theme="1"/>
        <rFont val="Calibri"/>
        <family val="2"/>
        <scheme val="minor"/>
      </rPr>
      <t>OU</t>
    </r>
    <r>
      <rPr>
        <sz val="9"/>
        <color theme="1"/>
        <rFont val="Calibri"/>
        <family val="2"/>
        <scheme val="minor"/>
      </rPr>
      <t xml:space="preserve">
- traités par un produit certifié CTB-P+ ou équivalent adapté à la classe de risque</t>
    </r>
  </si>
  <si>
    <r>
      <rPr>
        <sz val="8"/>
        <color theme="1"/>
        <rFont val="Arial"/>
        <family val="2"/>
      </rPr>
      <t>atteint</t>
    </r>
    <r>
      <rPr>
        <b/>
        <sz val="8"/>
        <color theme="1"/>
        <rFont val="Arial"/>
        <family val="2"/>
      </rPr>
      <t xml:space="preserve"> </t>
    </r>
  </si>
  <si>
    <t>Niveau Prformant Atteint</t>
  </si>
  <si>
    <t>Cf. Etudes FLJ.
Résumé page 15</t>
  </si>
  <si>
    <t xml:space="preserve">atteint </t>
  </si>
  <si>
    <t>9/11 points applicables</t>
  </si>
  <si>
    <t>Niveau Très Performant atteint. : 25/29 points applicables.</t>
  </si>
  <si>
    <t>7/10 points applicables</t>
  </si>
  <si>
    <t>Niveau  Performant Atteint</t>
  </si>
  <si>
    <t xml:space="preserve">Bordereaux de suivi des déchets </t>
  </si>
  <si>
    <t>Mise en place de moyens de contrôle et de pilotage centralisé des températures ou plages de températures de consigne :
• Zone par zone. Justifier le découpage par zone mis en place.</t>
  </si>
  <si>
    <t xml:space="preserve">                               </t>
  </si>
  <si>
    <r>
      <t xml:space="preserve">Mise en place de moyens de contrôle et de gestion de l’éclairage artificiel zone par zone </t>
    </r>
    <r>
      <rPr>
        <u/>
        <sz val="9"/>
        <color theme="1"/>
        <rFont val="Calibri"/>
        <family val="2"/>
        <scheme val="minor"/>
      </rPr>
      <t>en fonction de l’éclairage naturel.</t>
    </r>
  </si>
  <si>
    <r>
      <t xml:space="preserve">Mise en place de moyens de contrôle et de gestion de l’éclairage artificiel zone par zone </t>
    </r>
    <r>
      <rPr>
        <u/>
        <sz val="9"/>
        <color theme="1"/>
        <rFont val="Calibri"/>
        <family val="2"/>
        <scheme val="minor"/>
      </rPr>
      <t>en fonction de l’occupation</t>
    </r>
    <r>
      <rPr>
        <sz val="9"/>
        <color theme="1"/>
        <rFont val="Calibri"/>
        <family val="2"/>
        <scheme val="minor"/>
      </rPr>
      <t>, a minima pour les locaux à occupation passagère.</t>
    </r>
  </si>
  <si>
    <r>
      <t>Dispositions justifiées et satisfaisantes mises en oeuvre pour limiter les défauts d’étanchéité de l’enveloppe du bâtiment.</t>
    </r>
    <r>
      <rPr>
        <sz val="9"/>
        <color rgb="FFFF0000"/>
        <rFont val="Arial"/>
        <family val="2"/>
      </rPr>
      <t xml:space="preserve"> </t>
    </r>
    <r>
      <rPr>
        <sz val="9"/>
        <rFont val="Arial"/>
        <family val="2"/>
      </rPr>
      <t>Rédaction d’un carnet de détails des éléments du projet sensibles à l’étanchéité à l’air.</t>
    </r>
  </si>
  <si>
    <t>Tout les équipements électromécaniques  sont très peu consommateurs d'énergie Cf. fiches techniques</t>
  </si>
  <si>
    <r>
      <t xml:space="preserve">
En fonction de l’arborescence définie, mise en place de dispositifs de comptage permettant le suivi des consommations d’eau du réseau de distribution a minima pour les usages suivants :
</t>
    </r>
    <r>
      <rPr>
        <u/>
        <sz val="9"/>
        <color theme="1"/>
        <rFont val="Calibri"/>
        <family val="2"/>
        <scheme val="minor"/>
      </rPr>
      <t>- Sanitaires,
- Cuisines,</t>
    </r>
    <r>
      <rPr>
        <sz val="9"/>
        <color theme="1"/>
        <rFont val="Calibri"/>
        <family val="2"/>
        <scheme val="minor"/>
      </rPr>
      <t xml:space="preserve">
- Piscines,
- Blanchisserie,
- Arrosage,
</t>
    </r>
    <r>
      <rPr>
        <u/>
        <sz val="9"/>
        <color theme="1"/>
        <rFont val="Calibri"/>
        <family val="2"/>
        <scheme val="minor"/>
      </rPr>
      <t>- Eaux techniques.</t>
    </r>
    <r>
      <rPr>
        <sz val="9"/>
        <color theme="1"/>
        <rFont val="Calibri"/>
        <family val="2"/>
        <scheme val="minor"/>
      </rPr>
      <t xml:space="preserve">
</t>
    </r>
  </si>
  <si>
    <r>
      <rPr>
        <sz val="8"/>
        <rFont val="Arial"/>
        <family val="2"/>
      </rPr>
      <t xml:space="preserve">Le nombre de places de stationnement (voitures et cars) correspond à l’estimation de MASEN quant aux nombre d’effectifs et à l’affluence des visiteurs. </t>
    </r>
    <r>
      <rPr>
        <b/>
        <sz val="8"/>
        <rFont val="Arial"/>
        <family val="2"/>
      </rPr>
      <t>Cf. Notice archi : stationnement/ Cf. plan parking                                        Cf. Visite du site, reportage photos</t>
    </r>
  </si>
  <si>
    <t>Cf. Plan parking                                                                                                                                                                               Cf. Visite du site, reportage photos.</t>
  </si>
  <si>
    <r>
      <t xml:space="preserve">
Végétalisation de la parcelle
- Tous les espaces extérieurs hors parvis, cours, voiries, cheminements et stationnements sont végétalisés.
Transmission à l’exploitant </t>
    </r>
    <r>
      <rPr>
        <sz val="9"/>
        <rFont val="Arial"/>
        <family val="2"/>
      </rPr>
      <t>d’un carnet d’entretien spécifiant les modalités d'entretien de la végétation</t>
    </r>
    <r>
      <rPr>
        <sz val="9"/>
        <color theme="1"/>
        <rFont val="Arial"/>
        <family val="2"/>
      </rPr>
      <t xml:space="preserve"> prévues lors de l’exploitation future du bâtiment
</t>
    </r>
  </si>
  <si>
    <r>
      <t xml:space="preserve">Tous les espaces extérieurs, hors les cheminements d’accès, sont végétalisés.                                                                    La faible pluviométrie ainsi que la profondeur de la nappe phréatique remettent en cause la pertinence d’une végétalisation systématique de ces espaces. l'aménageur paysager assure en outre l'entretien des espaces verts,
</t>
    </r>
    <r>
      <rPr>
        <b/>
        <sz val="8"/>
        <rFont val="Arial"/>
        <family val="2"/>
      </rPr>
      <t>Cf. Visite du site</t>
    </r>
  </si>
  <si>
    <r>
      <t xml:space="preserve">Les équipements techniques sont regroupés dans la zone technique au RDC ainsi au terrasse éloigné des espaces extérieurs sensibles, côté Nord afin de limiter les nuisances acoustiques des espaces extérieurs. Les systèmes sont montés sur des dispositifs anti vibratile pour limiter les bruits de choc (ressort, plot anti vibratile). </t>
    </r>
    <r>
      <rPr>
        <b/>
        <sz val="8"/>
        <rFont val="Calibri"/>
        <family val="2"/>
        <scheme val="minor"/>
      </rPr>
      <t>Cf. Idem ci dessus</t>
    </r>
  </si>
  <si>
    <r>
      <t>Les façades ont accès à des vues agréables sur l'extérieur, soit sur les espaces extérieurs paysagés du projet, soit sur l'espace naturel tout autour du site.</t>
    </r>
    <r>
      <rPr>
        <b/>
        <sz val="8"/>
        <rFont val="Calibri"/>
        <family val="2"/>
        <scheme val="minor"/>
      </rPr>
      <t xml:space="preserve">  Cf. Visite sur site</t>
    </r>
  </si>
  <si>
    <r>
      <t xml:space="preserve">Le complexe solaire est sur un site désertique qui est la propriété de Masen, pas de sources extérieures de bruits importantes. 
Les équipements techniques sont regroupés dans la zone technique au RDC et terrasse côté Nord afin de limiter les nuisances acoustiques des espaces extérieurs. </t>
    </r>
    <r>
      <rPr>
        <b/>
        <sz val="8"/>
        <rFont val="Calibri"/>
        <family val="2"/>
        <scheme val="minor"/>
      </rPr>
      <t>Cf. Visite sur site  Cf. rapport acoustique E&amp;E p36 37</t>
    </r>
  </si>
  <si>
    <r>
      <t xml:space="preserve">Le complexe solaire est sur un site désertique qui est la propriété de Masen, pas de sources extérieures d'odeurs. 
L'etude  paysagère spécifie que les espèces plantées sont complémentaires entre elles, non invasives et bien adaptées au climat de Ouarzazate. Les espèces ne sont pas allergènes. </t>
    </r>
    <r>
      <rPr>
        <b/>
        <sz val="8"/>
        <rFont val="Calibri"/>
        <family val="2"/>
        <scheme val="minor"/>
      </rPr>
      <t>Cf. Etude palette paysagère  Cf. Visite sur site</t>
    </r>
  </si>
  <si>
    <r>
      <t xml:space="preserve">L’éclairage extérieur est conçu pour optimiser la sensation de confort et de sécurité [(Le niveau de lumière est proposé à 10 à 15 LUX (par rapport à 20 LUX pour une voie urbaine, avec une baisse de 60% au milieu de la nuit)]
Le parking extérieur et les accès aux bâtiments sont éclairés afin d'être visible la nuit. Cf. </t>
    </r>
    <r>
      <rPr>
        <b/>
        <sz val="8"/>
        <rFont val="Calibri"/>
        <family val="2"/>
        <scheme val="minor"/>
      </rPr>
      <t>Dossier Photométrique</t>
    </r>
  </si>
  <si>
    <t xml:space="preserve">Cf notice matériaux p.8                                                                                                                                                             </t>
  </si>
  <si>
    <t>Cf notice matériaux p.3                                                                                                                                                              Fiches techniques</t>
  </si>
  <si>
    <t xml:space="preserve">Cf notice matérieux p.4 </t>
  </si>
  <si>
    <t xml:space="preserve">Cf notice matériaux p.5 </t>
  </si>
  <si>
    <t xml:space="preserve">Cf notice matériaux p.3 </t>
  </si>
  <si>
    <t xml:space="preserve">Cf notice matériaux p.4 </t>
  </si>
  <si>
    <t xml:space="preserve">Cf notice matériaux p.3                                                                                                                                                             </t>
  </si>
  <si>
    <t xml:space="preserve">Cf notice matériaux, tableau p.7                                                                                                                                                 </t>
  </si>
  <si>
    <r>
      <t xml:space="preserve">Pour les revêtements intérieurs (sols, murs, plafonds) ET pour au moins 50% des surfaces de deux des quatre familles suivantes, en fonction de la fréquence d’entretien prévue :
</t>
    </r>
    <r>
      <rPr>
        <u/>
        <sz val="9"/>
        <color theme="1"/>
        <rFont val="Calibri"/>
        <family val="2"/>
        <scheme val="minor"/>
      </rPr>
      <t>- fenêtres, menuiseries, vitrages,</t>
    </r>
    <r>
      <rPr>
        <sz val="9"/>
        <color theme="1"/>
        <rFont val="Calibri"/>
        <family val="2"/>
        <scheme val="minor"/>
      </rPr>
      <t xml:space="preserve">
</t>
    </r>
    <r>
      <rPr>
        <u/>
        <sz val="9"/>
        <color theme="1"/>
        <rFont val="Calibri"/>
        <family val="2"/>
        <scheme val="minor"/>
      </rPr>
      <t>- façades,</t>
    </r>
    <r>
      <rPr>
        <sz val="9"/>
        <color theme="1"/>
        <rFont val="Calibri"/>
        <family val="2"/>
        <scheme val="minor"/>
      </rPr>
      <t xml:space="preserve">
- protections solaires,
- toitures.</t>
    </r>
  </si>
  <si>
    <t>idem ci-dessus</t>
  </si>
  <si>
    <t>Cf notice matériaux p.26                                                                                                                                                       DFE des lots revêtements mur / sol / plafond + FDES classe A+ (CPS peinture)</t>
  </si>
  <si>
    <t>Cf notice matériaux p,26                                                                                                                                                   DFE des lots revêtements mur / sol / plafond + FDES classe A+ (CPS peinture)</t>
  </si>
  <si>
    <t>Cf notice matériaux p.26                                                                                                                                                            FDES classe A+</t>
  </si>
  <si>
    <t>Cf notice matériaux p.26  + FDES</t>
  </si>
  <si>
    <t>Idem ci-dessus</t>
  </si>
  <si>
    <t>Niveau atteint gain de 60% par rapport à la baseline calculée grâce à la norme ASHRAE Cf. Etude Energétique MAJ  p 29                                                                                                                                                                                                                                                 Cf. DFE, fiches techniques ayant un impact sur la STD (CFO/CFA + CVC)</t>
  </si>
  <si>
    <r>
      <t xml:space="preserve">Niveau atteint gain de 60% par rapport à la baseline calculée grâce à la norme ASHRAE </t>
    </r>
    <r>
      <rPr>
        <b/>
        <sz val="8"/>
        <rFont val="Calibri"/>
        <family val="2"/>
        <scheme val="minor"/>
      </rPr>
      <t>Cf. Etude Energétique MAJ  p 29 /</t>
    </r>
    <r>
      <rPr>
        <sz val="8"/>
        <rFont val="Calibri"/>
        <family val="2"/>
        <scheme val="minor"/>
      </rPr>
      <t xml:space="preserve"> </t>
    </r>
    <r>
      <rPr>
        <b/>
        <sz val="8"/>
        <rFont val="Calibri"/>
        <family val="2"/>
        <scheme val="minor"/>
      </rPr>
      <t xml:space="preserve">Cf. DFE, fiches techniques ayant impact       </t>
    </r>
  </si>
  <si>
    <r>
      <t xml:space="preserve">L'éclairage de sécurité est de type permanent et diffusera DANS L'ENSEMBLE 1,2 W par unité avec lampe à LED </t>
    </r>
    <r>
      <rPr>
        <b/>
        <sz val="8"/>
        <rFont val="Calibri"/>
        <family val="2"/>
        <scheme val="minor"/>
      </rPr>
      <t xml:space="preserve">                                                                                                                                                                       Cf. DFE fiches techniques BAES </t>
    </r>
  </si>
  <si>
    <t xml:space="preserve">Cf. DFE fiches techniques eclairage extérieur photovltaïque + Cf dossier photométrique   </t>
  </si>
  <si>
    <t>Cf. Etude d'opportunité PV ouarzazate p 5 ( 3 scénarios)                                                                                                                                                   Idem Conception.</t>
  </si>
  <si>
    <r>
      <t xml:space="preserve">Etant donnée le facteur d'émission de 0,690 kg eq CO2/kWh, En se basant sur les résultats de gain </t>
    </r>
    <r>
      <rPr>
        <b/>
        <sz val="8"/>
        <rFont val="Calibri"/>
        <family val="2"/>
        <scheme val="minor"/>
      </rPr>
      <t xml:space="preserve">(Cf. l'étude énergétique p 29)    </t>
    </r>
    <r>
      <rPr>
        <sz val="8"/>
        <rFont val="Calibri"/>
        <family val="2"/>
        <scheme val="minor"/>
      </rPr>
      <t xml:space="preserve">                                                                                                                                                                                                                                 Le calcul nous permet d'atteindre  une Empreinte CO2 de 275.16  téq CO2/an
Contre 682,2 téq CO2/an (baseline) si on n’avait moins performant selon la norme ASHRAE
Soit un gain de 407.07   téq CO2/an soit un gain de 60%                                                                                                                                                                                                                                                                                                                                                                                                                                                      </t>
    </r>
  </si>
  <si>
    <t xml:space="preserve">Le calcul nous permet d'atteindre  une émission de SO2 de 127,61 kg éq SO2/an (FE = 0,320 g éq SO2/KWh)
Contre 316 kg éq SO2 (baseline) si on n’avait moins performant selon la norme ASHRAE
Soit un gain de 188,39 téq SO2/an soit un gain de 60% </t>
  </si>
  <si>
    <r>
      <t xml:space="preserve">                                                                                                                                                                                                                  </t>
    </r>
    <r>
      <rPr>
        <b/>
        <sz val="8"/>
        <rFont val="Calibri"/>
        <family val="2"/>
        <scheme val="minor"/>
      </rPr>
      <t>Fluide frigo R410A à ODP nul  DFE (fiches techniques CVC)</t>
    </r>
  </si>
  <si>
    <t>DEF, Fiches techniques equipemetns sanitaires :les dispositifs sont hydro-économes</t>
  </si>
  <si>
    <r>
      <t xml:space="preserve">Réduction de 50 % des consommations d'eau potable. (Note envionnementale p. 14)                                   </t>
    </r>
    <r>
      <rPr>
        <b/>
        <sz val="10"/>
        <color theme="1"/>
        <rFont val="Calibri"/>
        <family val="2"/>
        <scheme val="minor"/>
      </rPr>
      <t>DEF, Fiches techniques equipemetns sanitaires :les dispositifs sont hydro-économes</t>
    </r>
  </si>
  <si>
    <r>
      <t xml:space="preserve">Besoins estimés à 20,60 m3/j </t>
    </r>
    <r>
      <rPr>
        <b/>
        <sz val="10"/>
        <rFont val="Calibri"/>
        <family val="2"/>
        <scheme val="minor"/>
      </rPr>
      <t>Cf. Etude VRD besoin en eau</t>
    </r>
  </si>
  <si>
    <r>
      <t xml:space="preserve">Coeffecient de l'impérméabilité est égal à 0,72 </t>
    </r>
    <r>
      <rPr>
        <b/>
        <sz val="10"/>
        <color theme="1"/>
        <rFont val="Arial"/>
        <family val="2"/>
      </rPr>
      <t>Cf. Note environementale p 15                     ,</t>
    </r>
  </si>
  <si>
    <r>
      <t xml:space="preserve">Toitures butimineux en bi couche impérméable)  </t>
    </r>
    <r>
      <rPr>
        <b/>
        <sz val="10"/>
        <color theme="1"/>
        <rFont val="Arial"/>
        <family val="2"/>
      </rPr>
      <t>DFE fiches technqiues étanchéité</t>
    </r>
  </si>
  <si>
    <t>Idem ci dessus</t>
  </si>
  <si>
    <r>
      <rPr>
        <sz val="10"/>
        <rFont val="Calibri"/>
        <family val="2"/>
        <scheme val="minor"/>
      </rPr>
      <t>Les eaux usées sont traitées par la STEP puis réutilisées pour l'arrosage des espaces verts</t>
    </r>
    <r>
      <rPr>
        <b/>
        <sz val="10"/>
        <rFont val="Calibri"/>
        <family val="2"/>
        <scheme val="minor"/>
      </rPr>
      <t xml:space="preserve">   </t>
    </r>
    <r>
      <rPr>
        <b/>
        <sz val="10"/>
        <color theme="1"/>
        <rFont val="Calibri"/>
        <family val="2"/>
        <scheme val="minor"/>
      </rPr>
      <t xml:space="preserve">                                                                                                                                                  Photographies du système mis en place ou visite sur place</t>
    </r>
  </si>
  <si>
    <r>
      <t>Un système d’assainissement autonome avec une micro-station à boues activées et épuration par filtres plantés assurera l’assainissement sur la parcelle, l'eau traité est déstinée à l'arosage des espaces verts.</t>
    </r>
    <r>
      <rPr>
        <b/>
        <sz val="10"/>
        <rFont val="Calibri"/>
        <family val="2"/>
        <scheme val="minor"/>
      </rPr>
      <t xml:space="preserve"> Cf. DFE</t>
    </r>
    <r>
      <rPr>
        <sz val="10"/>
        <rFont val="Calibri"/>
        <family val="2"/>
        <scheme val="minor"/>
      </rPr>
      <t xml:space="preserve"> </t>
    </r>
    <r>
      <rPr>
        <b/>
        <sz val="10"/>
        <rFont val="Calibri"/>
        <family val="2"/>
        <scheme val="minor"/>
      </rPr>
      <t xml:space="preserve">+ Cf. mémoire technique STEP compacte,     </t>
    </r>
    <r>
      <rPr>
        <sz val="10"/>
        <rFont val="Calibri"/>
        <family val="2"/>
        <scheme val="minor"/>
      </rPr>
      <t xml:space="preserve">                                                                                                                                                     La surface totale de l’espace vert sur le batiment phare est de 4875m² (plan surface de la parcel) 
Pour une dotation de 25m3/Jour/Hectare il faut 12m3/Jour. Pour le batiment phare le débit moyen des eaux usées est de 16,80 m3/jour (Voir Note de Calcul)
Apres passage sur filtre planté il faut compter une consommation de 60 %, l’eau traitée restante est de 6,72 m3/Jour. Le pourcentage de couverture des besoin est de 56 %.                                                                                                                                                                                 
</t>
    </r>
  </si>
  <si>
    <r>
      <rPr>
        <sz val="8"/>
        <rFont val="Calibri"/>
        <family val="2"/>
        <scheme val="minor"/>
      </rPr>
      <t xml:space="preserve">Le local déchets est sur-dimensionné pour en améliorant l'érgonomie plus la climatisation  et la ventilation du local . </t>
    </r>
    <r>
      <rPr>
        <b/>
        <sz val="8"/>
        <rFont val="Calibri"/>
        <family val="2"/>
        <scheme val="minor"/>
      </rPr>
      <t>Cf. DFE Plan Archi et plan CVC RDC  visiet sur site</t>
    </r>
    <r>
      <rPr>
        <b/>
        <sz val="8"/>
        <color rgb="FFFF0000"/>
        <rFont val="Calibri"/>
        <family val="2"/>
        <scheme val="minor"/>
      </rPr>
      <t xml:space="preserve">                                                                                                                                        </t>
    </r>
  </si>
  <si>
    <r>
      <rPr>
        <sz val="8"/>
        <rFont val="Calibri"/>
        <family val="2"/>
        <scheme val="minor"/>
      </rPr>
      <t xml:space="preserve">Le local poubelle est carrelé et possède un siphon de sol ainsi qu'un point d'eau
Le local déchets peut générer des nuisances olfactives. Une climatisation assure l'insufflation d'un air froid (2 *3,5 kW de froid installé) et une bouche de ventilation en façade permet l'évacuation naturelle des odeurs vers l'extérieur.  Cette bouche d'extraction est éloignée des espaces extérieurs utilisés par les usagers. </t>
    </r>
    <r>
      <rPr>
        <sz val="8"/>
        <color rgb="FFFF0000"/>
        <rFont val="Calibri"/>
        <family val="2"/>
        <scheme val="minor"/>
      </rPr>
      <t xml:space="preserve">
</t>
    </r>
    <r>
      <rPr>
        <b/>
        <sz val="8"/>
        <rFont val="Calibri"/>
        <family val="2"/>
        <scheme val="minor"/>
      </rPr>
      <t>Cf. DFE Plans CVC PLB Visite sur site</t>
    </r>
    <r>
      <rPr>
        <sz val="8"/>
        <rFont val="Calibri"/>
        <family val="2"/>
        <scheme val="minor"/>
      </rPr>
      <t xml:space="preserve">         </t>
    </r>
    <r>
      <rPr>
        <sz val="8"/>
        <color rgb="FFFF0000"/>
        <rFont val="Calibri"/>
        <family val="2"/>
        <scheme val="minor"/>
      </rPr>
      <t xml:space="preserve">                                                                                                                                               </t>
    </r>
  </si>
  <si>
    <r>
      <t>-</t>
    </r>
    <r>
      <rPr>
        <b/>
        <sz val="8"/>
        <rFont val="Arial"/>
        <family val="2"/>
      </rPr>
      <t xml:space="preserve"> DFE Cf. plan CVC PB</t>
    </r>
    <r>
      <rPr>
        <sz val="8"/>
        <rFont val="Arial"/>
        <family val="2"/>
      </rPr>
      <t xml:space="preserve">  Les organes CVC sont situés en faux plafonds (climatiseur et cassette VRV), en toiture accessible (pannaux solaire TD ECS) ou dans les locaux techniques dédiés (Caissons air neuf, VMC).              Faux plafnds modulaires et staff avec trappes de visite,</t>
    </r>
    <r>
      <rPr>
        <b/>
        <sz val="8"/>
        <rFont val="Arial"/>
        <family val="2"/>
      </rPr>
      <t xml:space="preserve"> </t>
    </r>
    <r>
      <rPr>
        <sz val="8"/>
        <rFont val="Arial"/>
        <family val="2"/>
      </rPr>
      <t>Les systèmes de gestion de l'eau sont également accessibles : vannes d'arrêt d'EF posées au niveau des collecteurs</t>
    </r>
    <r>
      <rPr>
        <b/>
        <sz val="8"/>
        <rFont val="Arial"/>
        <family val="2"/>
      </rPr>
      <t xml:space="preserve">  </t>
    </r>
    <r>
      <rPr>
        <sz val="8"/>
        <rFont val="Arial"/>
        <family val="2"/>
      </rPr>
      <t xml:space="preserve">coffret de distrubition. local transformauer et groupe électrogène est accecible à l'abri ainsi la station d'épuration loins du batiment, </t>
    </r>
    <r>
      <rPr>
        <b/>
        <sz val="8"/>
        <rFont val="Arial"/>
        <family val="2"/>
      </rPr>
      <t>Cf.</t>
    </r>
    <r>
      <rPr>
        <sz val="8"/>
        <rFont val="Arial"/>
        <family val="2"/>
      </rPr>
      <t xml:space="preserve"> </t>
    </r>
    <r>
      <rPr>
        <b/>
        <sz val="8"/>
        <rFont val="Arial"/>
        <family val="2"/>
      </rPr>
      <t>visite sur site,</t>
    </r>
  </si>
  <si>
    <r>
      <rPr>
        <sz val="8"/>
        <rFont val="Arial"/>
        <family val="2"/>
      </rPr>
      <t xml:space="preserve">- l'ensemble des équipements techniques  ont acces pour interventions en passant par les portes ou trapes, le transformateur et groupe électrogène se situés dans des locaux appart à l'extérieur du batiment
- Cf. ci-dessus. </t>
    </r>
    <r>
      <rPr>
        <b/>
        <sz val="8"/>
        <rFont val="Arial"/>
        <family val="2"/>
      </rPr>
      <t>Cf. visite sur site, DFE</t>
    </r>
    <r>
      <rPr>
        <sz val="8"/>
        <color theme="1"/>
        <rFont val="Arial"/>
        <family val="2"/>
      </rPr>
      <t xml:space="preserve">
</t>
    </r>
  </si>
  <si>
    <r>
      <t xml:space="preserve">- accés aux UTT par les trapes ou les faux plafonds Cf. ci-dessus. </t>
    </r>
    <r>
      <rPr>
        <b/>
        <sz val="8"/>
        <rFont val="Arial"/>
        <family val="2"/>
      </rPr>
      <t>Cf. visite sur site, DFE</t>
    </r>
  </si>
  <si>
    <r>
      <t xml:space="preserve"> Les réseaux CVC sont sectorisés par zone et par usage, </t>
    </r>
    <r>
      <rPr>
        <b/>
        <sz val="8"/>
        <color theme="1"/>
        <rFont val="Arial"/>
        <family val="2"/>
      </rPr>
      <t>Cf. visite sur site, DFE (Plans recollement CVC)</t>
    </r>
  </si>
  <si>
    <r>
      <rPr>
        <sz val="8"/>
        <rFont val="Calibri"/>
        <family val="2"/>
        <scheme val="minor"/>
      </rPr>
      <t xml:space="preserve">En plus du compteur d'eau en amont du réseau qui permet le suivi de la consommation d'eau , 4 sous compteurs sont installés au niveau du batiment + SC incendie </t>
    </r>
    <r>
      <rPr>
        <b/>
        <sz val="8"/>
        <rFont val="Calibri"/>
        <family val="2"/>
        <scheme val="minor"/>
      </rPr>
      <t xml:space="preserve">Cf. schèma synoptique arborescence SC                                                                                                                                                                            DFE, visite (présenter les valeurs de consommations d’eau enregistrées GTC), fiches techniques...                                                                                                            </t>
    </r>
  </si>
  <si>
    <t xml:space="preserve">Idem ci dessus </t>
  </si>
  <si>
    <t>Atteint (SC Eau Z3 et SC Eau  Z4 + SC Eau Incendie)</t>
  </si>
  <si>
    <r>
      <t>idem PR</t>
    </r>
    <r>
      <rPr>
        <b/>
        <sz val="8"/>
        <rFont val="Calibri"/>
        <family val="2"/>
        <scheme val="minor"/>
      </rPr>
      <t xml:space="preserve"> DFE , visite (présenter les valeurs de consommations d’eau enregistrées Cuisine et Salle Fitness de la Zone 3),  </t>
    </r>
  </si>
  <si>
    <r>
      <rPr>
        <sz val="8"/>
        <rFont val="Calibri"/>
        <family val="2"/>
        <scheme val="minor"/>
      </rPr>
      <t>Présence de détécteurs dce mouvement</t>
    </r>
    <r>
      <rPr>
        <sz val="8"/>
        <color rgb="FFFF0000"/>
        <rFont val="Calibri"/>
        <family val="2"/>
        <scheme val="minor"/>
      </rPr>
      <t xml:space="preserve">  </t>
    </r>
    <r>
      <rPr>
        <b/>
        <sz val="8"/>
        <color rgb="FFFF0000"/>
        <rFont val="Calibri"/>
        <family val="2"/>
        <scheme val="minor"/>
      </rPr>
      <t xml:space="preserve">                                                                                                                                                           </t>
    </r>
    <r>
      <rPr>
        <b/>
        <sz val="8"/>
        <rFont val="Calibri"/>
        <family val="2"/>
        <scheme val="minor"/>
      </rPr>
      <t>DFE Fiche technique système detecteurs, Visite su site</t>
    </r>
  </si>
  <si>
    <r>
      <t>- Détécteur de présence multifonction intégrant une sonde de luminosité pour la commande de la gradation + Système DALI</t>
    </r>
    <r>
      <rPr>
        <b/>
        <sz val="8"/>
        <rFont val="Calibri"/>
        <family val="2"/>
        <scheme val="minor"/>
      </rPr>
      <t xml:space="preserve">                                                                                                                                                                                     Fiche technique détecteurs +  système   DALI, DFE     (Cf. CPS lot CFO/CFA article 309.1), Visite sur site                                                                                                                                                                                                                                                                                                                                                </t>
    </r>
  </si>
  <si>
    <r>
      <t xml:space="preserve">- Asservicement sur planning GTB et sonde crépusculaire </t>
    </r>
    <r>
      <rPr>
        <b/>
        <sz val="8"/>
        <rFont val="Calibri"/>
        <family val="2"/>
        <scheme val="minor"/>
      </rPr>
      <t xml:space="preserve">Cf. liste des points GTC EC EXT                                                                            </t>
    </r>
  </si>
  <si>
    <r>
      <t xml:space="preserve">
</t>
    </r>
    <r>
      <rPr>
        <b/>
        <sz val="8"/>
        <rFont val="Calibri"/>
        <family val="2"/>
        <scheme val="minor"/>
      </rPr>
      <t>DOE GTC,</t>
    </r>
    <r>
      <rPr>
        <sz val="8"/>
        <rFont val="Calibri"/>
        <family val="2"/>
        <scheme val="minor"/>
      </rPr>
      <t xml:space="preserve"> </t>
    </r>
    <r>
      <rPr>
        <b/>
        <sz val="8"/>
        <rFont val="Calibri"/>
        <family val="2"/>
        <scheme val="minor"/>
      </rPr>
      <t>Visite</t>
    </r>
    <r>
      <rPr>
        <sz val="8"/>
        <rFont val="Calibri"/>
        <family val="2"/>
        <scheme val="minor"/>
      </rPr>
      <t xml:space="preserve"> (valeurs de consommations d’énergie enregistrées, archivage  des données enregistrées) Imprimé de la GTC</t>
    </r>
  </si>
  <si>
    <r>
      <t xml:space="preserve">                                                                                                                                                                           
</t>
    </r>
    <r>
      <rPr>
        <b/>
        <sz val="8"/>
        <rFont val="Calibri"/>
        <family val="2"/>
        <scheme val="minor"/>
      </rPr>
      <t xml:space="preserve">DFE GTC, visite </t>
    </r>
    <r>
      <rPr>
        <sz val="8"/>
        <rFont val="Calibri"/>
        <family val="2"/>
        <scheme val="minor"/>
      </rPr>
      <t xml:space="preserve">(présenter les valeurs de consommations d’eau enregistrées),    </t>
    </r>
  </si>
  <si>
    <r>
      <t xml:space="preserve">-remonté des alarmes sur la GTB 
- </t>
    </r>
    <r>
      <rPr>
        <b/>
        <sz val="8"/>
        <rFont val="Calibri"/>
        <family val="2"/>
        <scheme val="minor"/>
      </rPr>
      <t xml:space="preserve">Cf. liste de points GTB                                                                                                                            </t>
    </r>
    <r>
      <rPr>
        <sz val="8"/>
        <rFont val="Calibri"/>
        <family val="2"/>
        <scheme val="minor"/>
      </rPr>
      <t xml:space="preserve">Liste des défauts et anomalies déjà détectés, </t>
    </r>
    <r>
      <rPr>
        <b/>
        <sz val="8"/>
        <rFont val="Calibri"/>
        <family val="2"/>
        <scheme val="minor"/>
      </rPr>
      <t xml:space="preserve">analyse fonctionnelle de la GTC/GTB, Visite sur site, </t>
    </r>
  </si>
  <si>
    <r>
      <t xml:space="preserve">SAPIN et HETRE durables </t>
    </r>
    <r>
      <rPr>
        <b/>
        <sz val="8"/>
        <rFont val="Arial"/>
        <family val="2"/>
      </rPr>
      <t xml:space="preserve">Cf. Fiches techniques </t>
    </r>
  </si>
  <si>
    <r>
      <t xml:space="preserve">- l'inertie du bâti permet un bon ammortissement des phénomènes climatiques extremes. Notament les nuit très fraiche dans le desert.
- Les systèmes DRV permettent d'adaper en temps réel la production et la distribution de chaud et de froid, la réponse impulsionnelle est bien plus courte que le déphasage due à l'inertie du bâtiment.  </t>
    </r>
    <r>
      <rPr>
        <b/>
        <sz val="8"/>
        <color theme="1"/>
        <rFont val="Arial"/>
        <family val="2"/>
      </rPr>
      <t>Cf. STD p 22 + Cf. CPS lot CVC partie DRV article 208                                                                                                                                                          Cf. Visite du site, DFE CVC</t>
    </r>
  </si>
  <si>
    <r>
      <rPr>
        <sz val="8"/>
        <color theme="1"/>
        <rFont val="Arial"/>
        <family val="2"/>
      </rPr>
      <t>- la technologie DRV impose un taux de brassage important il n'y a donc pas de stratification possible.
- les caractéristiques d'isolation des vitrages (double vitrage)</t>
    </r>
    <r>
      <rPr>
        <b/>
        <sz val="8"/>
        <color theme="1"/>
        <rFont val="Arial"/>
        <family val="2"/>
      </rPr>
      <t xml:space="preserve"> Cf. STD p 11</t>
    </r>
    <r>
      <rPr>
        <sz val="8"/>
        <color theme="1"/>
        <rFont val="Arial"/>
        <family val="2"/>
      </rPr>
      <t xml:space="preserve"> assurent un différentiel important entre température de surface interne et externe. risque de paroi froide faible. Le brassage important favorise les échanges convectifs avec le corps humain, et permet de luter contre l'effet parfois negatif des échanges radiatifs</t>
    </r>
    <r>
      <rPr>
        <b/>
        <sz val="8"/>
        <color theme="1"/>
        <rFont val="Arial"/>
        <family val="2"/>
      </rPr>
      <t xml:space="preserve">              Cf. Idem ci dessus</t>
    </r>
  </si>
  <si>
    <t>Cf. Analyse fonctionnelle de la GTC</t>
  </si>
  <si>
    <t>Atteint</t>
  </si>
  <si>
    <r>
      <t xml:space="preserve">Bureaux, salles de réunions :- pilotage des UTT par télécommande par espace (dans une plage de températures par rapport à la consigne) </t>
    </r>
    <r>
      <rPr>
        <b/>
        <sz val="8"/>
        <rFont val="Calibri"/>
        <family val="2"/>
        <scheme val="minor"/>
      </rPr>
      <t>Cf. CPS CVC  article 211</t>
    </r>
    <r>
      <rPr>
        <sz val="8"/>
        <rFont val="Calibri"/>
        <family val="2"/>
        <scheme val="minor"/>
      </rPr>
      <t xml:space="preserve">
</t>
    </r>
    <r>
      <rPr>
        <b/>
        <sz val="8"/>
        <rFont val="Calibri"/>
        <family val="2"/>
        <scheme val="minor"/>
      </rPr>
      <t>Cf. Visite du site</t>
    </r>
  </si>
  <si>
    <t>Cf. Visite de site Cf. plans</t>
  </si>
  <si>
    <r>
      <rPr>
        <b/>
        <sz val="8"/>
        <rFont val="Arial"/>
        <family val="2"/>
      </rPr>
      <t>Cf. Etudes FLJ.</t>
    </r>
    <r>
      <rPr>
        <sz val="8"/>
        <rFont val="Arial"/>
        <family val="2"/>
      </rPr>
      <t xml:space="preserve">
</t>
    </r>
    <r>
      <rPr>
        <b/>
        <sz val="8"/>
        <rFont val="Arial"/>
        <family val="2"/>
      </rPr>
      <t>Résumé page 17</t>
    </r>
    <r>
      <rPr>
        <sz val="8"/>
        <rFont val="Arial"/>
        <family val="2"/>
      </rPr>
      <t xml:space="preserve">,                                            </t>
    </r>
  </si>
  <si>
    <t xml:space="preserve">Cf. Etudes FLJ.
Résumé page 15                                                                                                                                        </t>
  </si>
  <si>
    <r>
      <rPr>
        <b/>
        <sz val="8"/>
        <rFont val="Calibri"/>
        <family val="2"/>
        <scheme val="minor"/>
      </rPr>
      <t>Cf. étude FLJ</t>
    </r>
    <r>
      <rPr>
        <sz val="8"/>
        <rFont val="Calibri"/>
        <family val="2"/>
        <scheme val="minor"/>
      </rPr>
      <t xml:space="preserve"> </t>
    </r>
    <r>
      <rPr>
        <b/>
        <sz val="8"/>
        <rFont val="Calibri"/>
        <family val="2"/>
        <scheme val="minor"/>
      </rPr>
      <t>p 16</t>
    </r>
    <r>
      <rPr>
        <sz val="8"/>
        <rFont val="Calibri"/>
        <family val="2"/>
        <scheme val="minor"/>
      </rPr>
      <t xml:space="preserve"> =&gt; FLJ moyen du hall = 1,8 %                                                                                                                                          </t>
    </r>
  </si>
  <si>
    <t xml:space="preserve"> Cf. Etude FLJ p 5 à 14/ Cf. Visite de site, </t>
  </si>
  <si>
    <r>
      <rPr>
        <sz val="8"/>
        <rFont val="Calibri"/>
        <family val="2"/>
        <scheme val="minor"/>
      </rPr>
      <t>Les points focaux du bâtiment sont tous largement vitrés, l ils ont tous accès à des vues sur l'extérieur</t>
    </r>
    <r>
      <rPr>
        <b/>
        <sz val="8"/>
        <rFont val="Calibri"/>
        <family val="2"/>
        <scheme val="minor"/>
      </rPr>
      <t xml:space="preserve"> Cf. Plan Archi et façades /Cf. Visite de site,</t>
    </r>
  </si>
  <si>
    <r>
      <t xml:space="preserve">Les points focaux du bâtiment sont tous largement vitrés, les plans permettent de le constater.
Tous les halls les espaces d’accueil et d’attente du public sont largement vitrés et protégés des rayons du soleil, soit 4 points focaux :
Hall du bâtiment et de l’auditorium
Espace d’attente et de détente dans le hall commun
Hall d’attente du public pour la Tour-Belvedere
Hall d’accueil de MASEN Services
</t>
    </r>
    <r>
      <rPr>
        <b/>
        <sz val="8"/>
        <rFont val="Calibri"/>
        <family val="2"/>
        <scheme val="minor"/>
      </rPr>
      <t>Cf. Visite de site/ Cf. FLJ p 16</t>
    </r>
  </si>
  <si>
    <r>
      <t xml:space="preserve">Tous les espaces de détente </t>
    </r>
    <r>
      <rPr>
        <u/>
        <sz val="8"/>
        <rFont val="Calibri"/>
        <family val="2"/>
        <scheme val="minor"/>
      </rPr>
      <t>(Salles d'attentes/repos)</t>
    </r>
    <r>
      <rPr>
        <sz val="8"/>
        <rFont val="Calibri"/>
        <family val="2"/>
        <scheme val="minor"/>
      </rPr>
      <t xml:space="preserve"> ont accès à la lumière du jour </t>
    </r>
    <r>
      <rPr>
        <b/>
        <sz val="8"/>
        <rFont val="Calibri"/>
        <family val="2"/>
        <scheme val="minor"/>
      </rPr>
      <t>Cf. Plans archi et façades/Cf. Visite de site,</t>
    </r>
  </si>
  <si>
    <t xml:space="preserve">Cf. plans archi + Cf. plans façades / Cf. Visite de </t>
  </si>
  <si>
    <r>
      <t xml:space="preserve"> Tous les espaces de détente ont accès à des vues sur l'extérieur du jour                                                                                                            </t>
    </r>
    <r>
      <rPr>
        <b/>
        <sz val="8"/>
        <rFont val="Calibri"/>
        <family val="2"/>
        <scheme val="minor"/>
      </rPr>
      <t>Cf. Plan archi/ Cf. Visite de site</t>
    </r>
  </si>
  <si>
    <t xml:space="preserve">Cf. plans archi /Cf. Visite de site, </t>
  </si>
  <si>
    <r>
      <t xml:space="preserve">Tous les espaces sensibles ont accès  à la lumière naturelle sauf l'auditorium  </t>
    </r>
    <r>
      <rPr>
        <b/>
        <sz val="8"/>
        <rFont val="Calibri"/>
        <family val="2"/>
        <scheme val="minor"/>
      </rPr>
      <t>Cf. Plans façades/Cf. Visite de site</t>
    </r>
  </si>
  <si>
    <r>
      <t xml:space="preserve">Tous les espaces sensibles ont accès  à des vues sur l'extérieur sauf l'auditorium et l'infermerie </t>
    </r>
    <r>
      <rPr>
        <b/>
        <sz val="8"/>
        <rFont val="Calibri"/>
        <family val="2"/>
        <scheme val="minor"/>
      </rPr>
      <t xml:space="preserve">Cf. Plans facades /Cf. Visite de site, </t>
    </r>
  </si>
  <si>
    <t xml:space="preserve"> Cf. plans archi / Cf. Visite de site, </t>
  </si>
  <si>
    <r>
      <rPr>
        <sz val="8"/>
        <rFont val="Calibri"/>
        <family val="2"/>
        <scheme val="minor"/>
      </rPr>
      <t xml:space="preserve">Respect de la norme EN 12464 </t>
    </r>
    <r>
      <rPr>
        <b/>
        <sz val="8"/>
        <rFont val="Calibri"/>
        <family val="2"/>
        <scheme val="minor"/>
      </rPr>
      <t xml:space="preserve">Cf. CPT CFOCFA p 8  </t>
    </r>
    <r>
      <rPr>
        <b/>
        <sz val="8"/>
        <color rgb="FFFF0000"/>
        <rFont val="Calibri"/>
        <family val="2"/>
        <scheme val="minor"/>
      </rPr>
      <t xml:space="preserve">      </t>
    </r>
    <r>
      <rPr>
        <sz val="8"/>
        <color rgb="FFFF0000"/>
        <rFont val="Calibri"/>
        <family val="2"/>
        <scheme val="minor"/>
      </rPr>
      <t xml:space="preserve">                                                                                                                                                    </t>
    </r>
    <r>
      <rPr>
        <b/>
        <sz val="8"/>
        <rFont val="Calibri"/>
        <family val="2"/>
        <scheme val="minor"/>
      </rPr>
      <t>Cf. Visite de site/ Cf. Fiche technique Gestion d'eclairage DALI</t>
    </r>
  </si>
  <si>
    <r>
      <t xml:space="preserve">UGR des luminaires entre 19 et 23 : non eblouissant à moyenement éblouissant       </t>
    </r>
    <r>
      <rPr>
        <b/>
        <sz val="8"/>
        <rFont val="Calibri"/>
        <family val="2"/>
        <scheme val="minor"/>
      </rPr>
      <t>Cf. DFE fichse techniques</t>
    </r>
  </si>
  <si>
    <r>
      <rPr>
        <b/>
        <sz val="8"/>
        <rFont val="Calibri"/>
        <family val="2"/>
        <scheme val="minor"/>
      </rPr>
      <t xml:space="preserve">Idem ci dessus     </t>
    </r>
    <r>
      <rPr>
        <b/>
        <sz val="8"/>
        <color rgb="FFFF0000"/>
        <rFont val="Calibri"/>
        <family val="2"/>
        <scheme val="minor"/>
      </rPr>
      <t xml:space="preserve">                                                                                                                                                                                                                                                                 </t>
    </r>
    <r>
      <rPr>
        <b/>
        <sz val="8"/>
        <rFont val="Calibri"/>
        <family val="2"/>
        <scheme val="minor"/>
      </rPr>
      <t>La température de couleur est conforme à la norme UNI 10380</t>
    </r>
    <r>
      <rPr>
        <sz val="8"/>
        <rFont val="Calibri"/>
        <family val="2"/>
        <scheme val="minor"/>
      </rPr>
      <t xml:space="preserve">            </t>
    </r>
    <r>
      <rPr>
        <sz val="8"/>
        <color rgb="FFFF0000"/>
        <rFont val="Calibri"/>
        <family val="2"/>
        <scheme val="minor"/>
      </rPr>
      <t xml:space="preserve">                                                                                                                      </t>
    </r>
    <r>
      <rPr>
        <b/>
        <sz val="8"/>
        <rFont val="Calibri"/>
        <family val="2"/>
        <scheme val="minor"/>
      </rPr>
      <t xml:space="preserve">IRC &gt; 80 des luminaires </t>
    </r>
    <r>
      <rPr>
        <b/>
        <sz val="8"/>
        <color rgb="FFFF0000"/>
        <rFont val="Calibri"/>
        <family val="2"/>
        <scheme val="minor"/>
      </rPr>
      <t xml:space="preserve"> </t>
    </r>
    <r>
      <rPr>
        <b/>
        <sz val="8"/>
        <rFont val="Calibri"/>
        <family val="2"/>
        <scheme val="minor"/>
      </rPr>
      <t xml:space="preserve"> Cf. Visite de site, DFE (fiches techniques des sources d'éclairage)    </t>
    </r>
    <r>
      <rPr>
        <b/>
        <sz val="8"/>
        <color rgb="FFFF0000"/>
        <rFont val="Calibri"/>
        <family val="2"/>
        <scheme val="minor"/>
      </rPr>
      <t xml:space="preserve"> </t>
    </r>
  </si>
  <si>
    <t xml:space="preserve">IRC &gt; 90 Cf. fiche technique spots de mise en valeur auditorium et murs du jerdin intérieur p 68 lustrerie </t>
  </si>
  <si>
    <t xml:space="preserve">Cf. fiche technique des appareillages, Visite su site </t>
  </si>
  <si>
    <r>
      <t xml:space="preserve">Cf. Fiche technique Centrale traitement d'air,                                                                                                      </t>
    </r>
    <r>
      <rPr>
        <sz val="8"/>
        <rFont val="Arial"/>
        <family val="2"/>
      </rPr>
      <t>La classe d’étanchéité à l’air de l’enveloppe des caissons de traitement d’air, conformément à la norme EN 1886 [D] sera a minima de classe L2</t>
    </r>
    <r>
      <rPr>
        <b/>
        <sz val="8"/>
        <rFont val="Arial"/>
        <family val="2"/>
      </rPr>
      <t xml:space="preserve"> Cf. Note environnementale p 21                                                                                                                            </t>
    </r>
  </si>
  <si>
    <r>
      <rPr>
        <sz val="8"/>
        <rFont val="Arial"/>
        <family val="2"/>
      </rPr>
      <t>Les facteurs de fuite sous 510 Pa pour la zone 4 et 502 Pa pour la zone 3 sont inférieur à 0,5 m3/h/m² : les réseaux sont conforme à la classe d'étanchéité B</t>
    </r>
    <r>
      <rPr>
        <b/>
        <sz val="8"/>
        <rFont val="Arial"/>
        <family val="2"/>
      </rPr>
      <t xml:space="preserve"> Cf. FIches de controle d'étanchéité  </t>
    </r>
    <r>
      <rPr>
        <sz val="8"/>
        <rFont val="Arial"/>
        <family val="2"/>
      </rPr>
      <t xml:space="preserve"> </t>
    </r>
    <r>
      <rPr>
        <sz val="8"/>
        <color rgb="FFFF0000"/>
        <rFont val="Arial"/>
        <family val="2"/>
      </rPr>
      <t xml:space="preserve">
</t>
    </r>
    <r>
      <rPr>
        <b/>
        <sz val="8"/>
        <color rgb="FFFF0000"/>
        <rFont val="Arial"/>
        <family val="2"/>
      </rPr>
      <t xml:space="preserve">                                                                                              </t>
    </r>
  </si>
  <si>
    <r>
      <t xml:space="preserve">Conformément à la norme </t>
    </r>
    <r>
      <rPr>
        <b/>
        <sz val="9"/>
        <color theme="1"/>
        <rFont val="Calibri"/>
        <family val="2"/>
        <scheme val="minor"/>
      </rPr>
      <t xml:space="preserve">EN 12237 </t>
    </r>
    <r>
      <rPr>
        <b/>
        <i/>
        <sz val="10"/>
        <color rgb="FF92D050"/>
        <rFont val="Calibri"/>
        <family val="2"/>
        <scheme val="minor"/>
      </rPr>
      <t>[C]</t>
    </r>
    <r>
      <rPr>
        <sz val="9"/>
        <color theme="1"/>
        <rFont val="Calibri"/>
        <family val="2"/>
        <scheme val="minor"/>
      </rPr>
      <t xml:space="preserve"> réaliser un essai d’étanchéité après montage du système de distribution d’air.
</t>
    </r>
    <r>
      <rPr>
        <b/>
        <sz val="9"/>
        <color theme="1"/>
        <rFont val="Calibri"/>
        <family val="2"/>
        <scheme val="minor"/>
      </rPr>
      <t>ET</t>
    </r>
    <r>
      <rPr>
        <sz val="9"/>
        <color theme="1"/>
        <rFont val="Calibri"/>
        <family val="2"/>
        <scheme val="minor"/>
      </rPr>
      <t xml:space="preserve">
Respecter le débit de fuite autorisé en fonction de la classe correspondante pour les réseaux aérauliques.
</t>
    </r>
    <r>
      <rPr>
        <u/>
        <sz val="9"/>
        <rFont val="Calibri"/>
        <family val="2"/>
        <scheme val="minor"/>
      </rPr>
      <t>Dans le cas de réseaux de classe C, cette mesure est obligatoire.</t>
    </r>
  </si>
  <si>
    <r>
      <rPr>
        <b/>
        <sz val="9"/>
        <color theme="1"/>
        <rFont val="Calibri"/>
        <family val="2"/>
        <scheme val="minor"/>
      </rPr>
      <t>En présence de ventilation mécanique</t>
    </r>
    <r>
      <rPr>
        <sz val="9"/>
        <color theme="1"/>
        <rFont val="Calibri"/>
        <family val="2"/>
        <scheme val="minor"/>
      </rPr>
      <t xml:space="preserve">
Dispositions justifiées et satisfaisantes pour la qualité de l’air amené par conduit selon le contexte de l’opération (pollution extérieure, usage associé aux espaces, etc.).
</t>
    </r>
    <r>
      <rPr>
        <b/>
        <sz val="9"/>
        <color theme="1"/>
        <rFont val="Calibri"/>
        <family val="2"/>
        <scheme val="minor"/>
      </rPr>
      <t>ET</t>
    </r>
    <r>
      <rPr>
        <sz val="9"/>
        <color theme="1"/>
        <rFont val="Calibri"/>
        <family val="2"/>
        <scheme val="minor"/>
      </rPr>
      <t xml:space="preserve">
En présence d’éléments de filtrage, justification de la classe du (des) filtre(s) mis en oeuvre en cohérence avec l’annexe A.3 de la norme </t>
    </r>
    <r>
      <rPr>
        <b/>
        <sz val="9"/>
        <color theme="1"/>
        <rFont val="Calibri"/>
        <family val="2"/>
        <scheme val="minor"/>
      </rPr>
      <t xml:space="preserve">EN 13779 </t>
    </r>
    <r>
      <rPr>
        <b/>
        <i/>
        <sz val="10"/>
        <color rgb="FF92D050"/>
        <rFont val="Calibri"/>
        <family val="2"/>
        <scheme val="minor"/>
      </rPr>
      <t xml:space="preserve">[B] </t>
    </r>
    <r>
      <rPr>
        <sz val="9"/>
        <color theme="1"/>
        <rFont val="Calibri"/>
        <family val="2"/>
        <scheme val="minor"/>
      </rPr>
      <t xml:space="preserve">permettant de respecter une qualité d’air intérieur de classe INT 2.
</t>
    </r>
    <r>
      <rPr>
        <b/>
        <sz val="9"/>
        <color theme="1"/>
        <rFont val="Calibri"/>
        <family val="2"/>
        <scheme val="minor"/>
      </rPr>
      <t>ET</t>
    </r>
    <r>
      <rPr>
        <sz val="9"/>
        <color theme="1"/>
        <rFont val="Calibri"/>
        <family val="2"/>
        <scheme val="minor"/>
      </rPr>
      <t xml:space="preserve">
Dispositions justifiées et satisfaisantes pour s’assurer de la propreté et de l’hygiène du (des) réseau(x) de ventilation avant mise en service.</t>
    </r>
  </si>
  <si>
    <r>
      <t xml:space="preserve">Présence de ventilation mécanique tout air neuf pour les bureaux, les salles de réunion, la cafétéria et cuisine, salle fitness, médiathèque et l'auditorium </t>
    </r>
    <r>
      <rPr>
        <b/>
        <sz val="8"/>
        <rFont val="Arial"/>
        <family val="2"/>
      </rPr>
      <t xml:space="preserve">Cf.Plan de recollement CVC </t>
    </r>
    <r>
      <rPr>
        <sz val="8"/>
        <rFont val="Arial"/>
        <family val="2"/>
      </rPr>
      <t xml:space="preserve">                                                                        </t>
    </r>
    <r>
      <rPr>
        <b/>
        <sz val="8"/>
        <rFont val="Arial"/>
        <family val="2"/>
      </rPr>
      <t xml:space="preserve">Base de calcul : Bureaux 1 Pers/ 7m² / Salles de reunion et équivalent 1 Pers/ 4m²  </t>
    </r>
    <r>
      <rPr>
        <sz val="8"/>
        <rFont val="Arial"/>
        <family val="2"/>
      </rPr>
      <t xml:space="preserve">                                                                                   </t>
    </r>
    <r>
      <rPr>
        <b/>
        <sz val="8"/>
        <color rgb="FFDA0000"/>
        <rFont val="Arial"/>
        <family val="2"/>
      </rPr>
      <t xml:space="preserve">   </t>
    </r>
    <r>
      <rPr>
        <b/>
        <sz val="8"/>
        <rFont val="Arial"/>
        <family val="2"/>
      </rPr>
      <t xml:space="preserve">                                                                                        </t>
    </r>
    <r>
      <rPr>
        <sz val="8"/>
        <rFont val="Arial"/>
        <family val="2"/>
      </rPr>
      <t xml:space="preserve">Débit d'air neuf par personne [l/s.pers] correspond à INT1 (&gt; à 10 l/s/per) respect des recommandations de l'annexe A de la norme EN 13779, </t>
    </r>
    <r>
      <rPr>
        <b/>
        <sz val="8"/>
        <rFont val="Arial"/>
        <family val="2"/>
      </rPr>
      <t xml:space="preserve">Cf. FIches autocontrole,    </t>
    </r>
    <r>
      <rPr>
        <sz val="8"/>
        <rFont val="Arial"/>
        <family val="2"/>
      </rPr>
      <t xml:space="preserve">                                                                                                                                                                                                               Les diffuseurs sont sélectionnés et équilibrés pour un débit d’air respectant la norme EN 15251 catégorie I, soit dans notre cas débit d’air résultant &gt; à 10 l/s.per en occupation humaine. </t>
    </r>
    <r>
      <rPr>
        <b/>
        <sz val="8"/>
        <rFont val="Arial"/>
        <family val="2"/>
      </rPr>
      <t xml:space="preserve">Cf. FIches autocontrole,                    </t>
    </r>
    <r>
      <rPr>
        <sz val="8"/>
        <rFont val="Arial"/>
        <family val="2"/>
      </rPr>
      <t>En innocupation le débit d'air est entre 1,4 l/s.m² et 2 l/s.m² ce qui nous permettera d'etres dans la catégorie 1 de l'annexe B4  de la norme EN 15251:2007 en inoccupation,</t>
    </r>
    <r>
      <rPr>
        <b/>
        <sz val="8"/>
        <rFont val="Arial"/>
        <family val="2"/>
      </rPr>
      <t xml:space="preserve">                                                       </t>
    </r>
    <r>
      <rPr>
        <sz val="8"/>
        <rFont val="Arial"/>
        <family val="2"/>
      </rPr>
      <t xml:space="preserve">                                                                                                                          Le système fonctionne par régulation manuelle.
</t>
    </r>
    <r>
      <rPr>
        <b/>
        <sz val="8"/>
        <rFont val="Arial"/>
        <family val="2"/>
      </rPr>
      <t>Cf. Visite de site</t>
    </r>
  </si>
  <si>
    <r>
      <rPr>
        <b/>
        <sz val="8"/>
        <rFont val="Arial"/>
        <family val="2"/>
      </rPr>
      <t>Idem ci dessus +</t>
    </r>
    <r>
      <rPr>
        <sz val="8"/>
        <rFont val="Arial"/>
        <family val="2"/>
      </rPr>
      <t xml:space="preserve">                                                                                                                                                       Le diagnostic de site réalisé identifie les sources de pollution internes et externes. </t>
    </r>
    <r>
      <rPr>
        <b/>
        <sz val="8"/>
        <rFont val="Arial"/>
        <family val="2"/>
      </rPr>
      <t xml:space="preserve">Cf. Report E&amp;E p 19 et 20 </t>
    </r>
    <r>
      <rPr>
        <sz val="8"/>
        <rFont val="Arial"/>
        <family val="2"/>
      </rPr>
      <t xml:space="preserve">:           La qualité de l'air INT1  Exellente qualité,                                                                                                                     Les débits d'air neufs assurés </t>
    </r>
    <r>
      <rPr>
        <b/>
        <sz val="8"/>
        <rFont val="Arial"/>
        <family val="2"/>
      </rPr>
      <t xml:space="preserve">(Cf. Fiches autocontrole) </t>
    </r>
    <r>
      <rPr>
        <sz val="8"/>
        <rFont val="Arial"/>
        <family val="2"/>
      </rPr>
      <t xml:space="preserve">&gt; 15 l/s/pers ce qui nous permet d'etres conformes à la catégorie 1 de l’annexe B de la norme EN 15251 :2007 en occupation                                                                    Le Bâtiments est très peu polluants, en innocupation le débit d'air est supérieure à 2 l/s.m2 ce qui nous permettera d'etres dans la catégorie 1 de l'annexe B4  de la norme EN 15251:2007 en inoccupation   </t>
    </r>
    <r>
      <rPr>
        <b/>
        <sz val="8"/>
        <rFont val="Arial"/>
        <family val="2"/>
      </rPr>
      <t xml:space="preserve">                                </t>
    </r>
    <r>
      <rPr>
        <sz val="8"/>
        <rFont val="Arial"/>
        <family val="2"/>
      </rPr>
      <t xml:space="preserve">                                                                                                                                      </t>
    </r>
  </si>
  <si>
    <r>
      <t xml:space="preserve">La zone est rurale relève de la catégorie ANF1, les filtres sont de classe F9 permet garder une qualité d'air neuf INT1 à l'interieur des locaux sensibles </t>
    </r>
    <r>
      <rPr>
        <b/>
        <sz val="8"/>
        <color theme="1"/>
        <rFont val="Calibri"/>
        <family val="2"/>
        <scheme val="minor"/>
      </rPr>
      <t>Cf. Fiche etchnique CTA (filtres p 20)</t>
    </r>
  </si>
  <si>
    <r>
      <t xml:space="preserve">Un local ménage est prévu à l'étage Masen service </t>
    </r>
    <r>
      <rPr>
        <b/>
        <sz val="8"/>
        <rFont val="Calibri"/>
        <family val="2"/>
        <scheme val="minor"/>
      </rPr>
      <t xml:space="preserve">Cf. Visite sur site,                                    </t>
    </r>
  </si>
  <si>
    <r>
      <t>Deux locaux pour ménage existait , un local à l'étage Masen service (zone 4) d'une S= 10,4 m² et le deuxième en RDC (zone 3) d'une S = 12,91 m²,  ces locaux sont carrelés, disposaient des points d'eau et des sifons d'évacuation.</t>
    </r>
    <r>
      <rPr>
        <b/>
        <sz val="8"/>
        <rFont val="Calibri"/>
        <family val="2"/>
        <scheme val="minor"/>
      </rPr>
      <t xml:space="preserve"> Cf. Plan de recollement PB, </t>
    </r>
    <r>
      <rPr>
        <sz val="8"/>
        <rFont val="Calibri"/>
        <family val="2"/>
        <scheme val="minor"/>
      </rPr>
      <t xml:space="preserve">  le dimensionnement est adéquat permettre le stockage des produits d’entretien et/ou le stockage (et l’éventuelle manoeuvre) des équipements ou machines nécessaires à l’entretien des espaces et dispose d'un réseau électrique </t>
    </r>
    <r>
      <rPr>
        <b/>
        <sz val="8"/>
        <rFont val="Calibri"/>
        <family val="2"/>
        <scheme val="minor"/>
      </rPr>
      <t xml:space="preserve"> Cf. Visite sur site, </t>
    </r>
  </si>
  <si>
    <r>
      <t>Tous les locaux sensibles (sanitaires, vestiaires, local poubelles... etc) sont équipés de  siphons au sol et points d'eau, sols et murs carrelés  faux plafonds en staff peints, l'entretien y est donc facilité.  Ces matériaux ne permettent pas le développement bactérien et fongique (FDES Revetements sol, mur et plafonds).</t>
    </r>
    <r>
      <rPr>
        <b/>
        <sz val="8"/>
        <rFont val="Calibri"/>
        <family val="2"/>
        <scheme val="minor"/>
      </rPr>
      <t xml:space="preserve"> Cf. Plans et fiches technique revêtements de sol murs f plafonds / Cf. visite de site
</t>
    </r>
    <r>
      <rPr>
        <sz val="8"/>
        <rFont val="Calibri"/>
        <family val="2"/>
        <scheme val="minor"/>
      </rPr>
      <t>Ces produits sont compatibles avec les conditions d'entretien.</t>
    </r>
    <r>
      <rPr>
        <b/>
        <sz val="8"/>
        <rFont val="Calibri"/>
        <family val="2"/>
        <scheme val="minor"/>
      </rPr>
      <t xml:space="preserve">  Cf. Carnet d'entretien</t>
    </r>
  </si>
  <si>
    <t>Les toitures végétalisées sont peu compatibles avec les conditions climatiques du site. Pas de toiture végétalisée sur le projet. Non visé</t>
  </si>
  <si>
    <t>Même remarque que ci-dessus pour les façades. Non visé</t>
  </si>
  <si>
    <t xml:space="preserve"> Non visé</t>
  </si>
  <si>
    <t xml:space="preserve">Cf. contrat d'exploitant (Facility manager) Masen service </t>
  </si>
  <si>
    <t>Cf. contrat d'exploitant (Facility manager) Masen service</t>
  </si>
  <si>
    <t>Pour tout contact avec les eaux destinées à la consommation humaine, choisir des matériaux parmi les matériaux ci-dessous :
• Métaux, alliages et revêtements métalliques à base de cuivre, fer, aluminium et zinc,
• Matériaux à base de liants hydrauliques, émaux, céramiques et verre,
• Matériaux organiques bénéficiant d’une attestation de conformité (équivalent de l’ACS validé par un organisme scientifique reconnu)</t>
  </si>
  <si>
    <r>
      <rPr>
        <sz val="8"/>
        <rFont val="Arial"/>
        <family val="2"/>
      </rPr>
      <t>Réseau de distribution d'eau chauffage et distrubition sanitaire en PPR (Polypropylène) et PER PEX réticulé . Matériaux organique disposant des certificats CSTB</t>
    </r>
    <r>
      <rPr>
        <b/>
        <sz val="8"/>
        <rFont val="Arial"/>
        <family val="2"/>
      </rPr>
      <t xml:space="preserve">  Cf. Fiches techniques et certificats   </t>
    </r>
  </si>
  <si>
    <r>
      <rPr>
        <sz val="8"/>
        <rFont val="Arial"/>
        <family val="2"/>
      </rPr>
      <t xml:space="preserve">Réseau conforme et respectant les règles de l'art CSTB. les éléments de protection des réseaux sont mis en oeuvre </t>
    </r>
    <r>
      <rPr>
        <b/>
        <sz val="8"/>
        <rFont val="Arial"/>
        <family val="2"/>
      </rPr>
      <t>Cf. DFE, fiches technqiues et Plans de recollement PB ou visite de site</t>
    </r>
    <r>
      <rPr>
        <sz val="8"/>
        <rFont val="Arial"/>
        <family val="2"/>
      </rPr>
      <t xml:space="preserve"> </t>
    </r>
    <r>
      <rPr>
        <sz val="8"/>
        <color rgb="FFFF0000"/>
        <rFont val="Arial"/>
        <family val="2"/>
      </rPr>
      <t xml:space="preserve">          </t>
    </r>
  </si>
  <si>
    <r>
      <t xml:space="preserve">Réseaux ECS et EF séparés et sectorisés par usage (cuisine, sanitaire, vestiaire…) </t>
    </r>
    <r>
      <rPr>
        <b/>
        <sz val="8"/>
        <rFont val="Arial"/>
        <family val="2"/>
      </rPr>
      <t xml:space="preserve">Cf. DFE, Plans de recollement PB </t>
    </r>
  </si>
  <si>
    <r>
      <t xml:space="preserve">Réseau conforme et respectant les règles de l'art CSTB, </t>
    </r>
    <r>
      <rPr>
        <b/>
        <sz val="8"/>
        <rFont val="Arial"/>
        <family val="2"/>
      </rPr>
      <t xml:space="preserve">Cf. DFE, Detail raccordement Alim et Evac Plans de recollement PB  </t>
    </r>
  </si>
  <si>
    <t>Les réseaux ECS et EFS sont séparés et éloignés,                                                                                                                                                             LE PPR ne permet pas la condensation au surface ni de perte de chaleurr (faible conduteur de chaleur et un bon isolant),  Cf. CPS Article 307 Tuyauterie en PPR pour  EF EC Calorifugée</t>
  </si>
  <si>
    <r>
      <t xml:space="preserve">Dispositions prises pour que lorsque le volume entre le point de mise en distribution et le point de puisage le plus éloigné est supérieur à 3 litres, </t>
    </r>
    <r>
      <rPr>
        <b/>
        <u/>
        <sz val="9"/>
        <color theme="1"/>
        <rFont val="Calibri"/>
        <family val="2"/>
        <scheme val="minor"/>
      </rPr>
      <t>la température de l’eau soit supérieure ou égale à 50 °C</t>
    </r>
    <r>
      <rPr>
        <sz val="9"/>
        <color theme="1"/>
        <rFont val="Calibri"/>
        <family val="2"/>
        <scheme val="minor"/>
      </rPr>
      <t xml:space="preserve"> en tout point du système de distribution, à l’exception des tubes finaux d’alimentation des points de puisage.
Dispositions prises pour que lorsque le volume total des équipements de stockage est supérieur ou égal à 400 litres, l’eau contenue dans ces équipements, à l’exclusion des ballons de préchauffage :
     - soit en permanence à une température supérieure ou égale à 55 °C à la sortie des équipements
     - ou puisse être portée à une température suffisante au moins une fois par 24 heures.
Calorifuger les réseaux d’ECS
</t>
    </r>
    <r>
      <rPr>
        <u/>
        <sz val="9"/>
        <color theme="1"/>
        <rFont val="Calibri"/>
        <family val="2"/>
        <scheme val="minor"/>
      </rPr>
      <t>En fonction des usages de l’eau</t>
    </r>
    <r>
      <rPr>
        <sz val="9"/>
        <color theme="1"/>
        <rFont val="Calibri"/>
        <family val="2"/>
        <scheme val="minor"/>
      </rPr>
      <t>, définir et justifier les températures projetées aux différents points de puisage de l’ouvrage. Identifier les points à risque du réseau intérieur, en fournir une cartographie et prendre des dispositions satisfaisantes pour prévenir le risque légionelles dans la conception des réseaux intérieurs en fonction des points à risques identifiés.</t>
    </r>
  </si>
  <si>
    <r>
      <t xml:space="preserve"> Fosses à hydrocarbures suivi un puits d'infiltration </t>
    </r>
    <r>
      <rPr>
        <b/>
        <sz val="10"/>
        <rFont val="Calibri"/>
        <family val="2"/>
        <scheme val="minor"/>
      </rPr>
      <t>Cf. CPS VRD article 1103-11.                                  Cf. DFE Fosses à hydrocarbures Visite sur site</t>
    </r>
  </si>
  <si>
    <t xml:space="preserve">CF. Etude de sol + Cf. note de calcul EU + Cf.mémoire technique STEP compacte                                                                               Photographies de l’installation mise en place ou visite sur place, </t>
  </si>
  <si>
    <t>En sortie de station, le niveau de rejet requis est D4. Il correspond à l’arrêté préfectoral du
17/02/1997 relatif à l’arrêté du 21/06/1996. Cf. mémoire STEP                                                                                                                                              L'eau traitée servira à l'arrosage des espaces verts</t>
  </si>
  <si>
    <r>
      <rPr>
        <sz val="8"/>
        <rFont val="Arial"/>
        <family val="2"/>
      </rPr>
      <t xml:space="preserve">Le polypropylène et le PPR et PEX supportent le traitement chimique et/ou thermique à haute température </t>
    </r>
    <r>
      <rPr>
        <b/>
        <sz val="8"/>
        <rFont val="Arial"/>
        <family val="2"/>
      </rPr>
      <t xml:space="preserve">Cf. fiches techniques  </t>
    </r>
    <r>
      <rPr>
        <b/>
        <sz val="8"/>
        <color rgb="FFFF0000"/>
        <rFont val="Arial"/>
        <family val="2"/>
      </rPr>
      <t xml:space="preserve">                                      </t>
    </r>
    <r>
      <rPr>
        <b/>
        <sz val="8"/>
        <rFont val="Arial"/>
        <family val="2"/>
      </rPr>
      <t xml:space="preserve">  </t>
    </r>
  </si>
  <si>
    <t xml:space="preserve">Cf. Plan parking appel d'offre lancé </t>
  </si>
  <si>
    <r>
      <t xml:space="preserve">Les unités intérieures sont équipées d’une télécommande pourra piloter individuellement ou simultanément jusqu'à les unités intérieures et dispose d'un afficheur à cristaux liquides et d'un clavier permettant aux utilisateurs de sélectionner et afficher leurs paramètres de fonctionnement principaux :
 marche ou l'arrêt de l'unité,
 Température de consigne (plage disponible : 17°C/ 30°C)
 Vitesse de ventilation (Hi/ Me/ Lo)
Cette télécommande permettra également de choisir le mode de fonctionnement (5 modes dont le mode automatique chaud/froid) et d'accéder à un timer journalier.
Ces unités devront assurer une température de confort de 26°C en été, et 21°C en hiver.                                                     </t>
    </r>
    <r>
      <rPr>
        <b/>
        <sz val="8"/>
        <rFont val="Calibri"/>
        <family val="2"/>
        <scheme val="minor"/>
      </rPr>
      <t xml:space="preserve">'Cf. CPS lot CVC article 211       Cf. Visite de site                                                                                                                     </t>
    </r>
    <r>
      <rPr>
        <sz val="8"/>
        <rFont val="Calibri"/>
        <family val="2"/>
        <scheme val="minor"/>
      </rPr>
      <t xml:space="preserve">Les températures de confort sont controlé et piloté par la GTC        </t>
    </r>
    <r>
      <rPr>
        <b/>
        <sz val="8"/>
        <rFont val="Calibri"/>
        <family val="2"/>
        <scheme val="minor"/>
      </rPr>
      <t xml:space="preserve">                                                                                                                                                       Cf. Analyse fonctionnelle de la GTC </t>
    </r>
  </si>
  <si>
    <t>Eau du réseau d'incendie puisée depuis des bassins utilisant l'eau du barrage Cf. sous comptage eau incendie</t>
  </si>
  <si>
    <r>
      <t xml:space="preserve">Tepératures de consignes de 26°C en été, et 21°C en hiver. : </t>
    </r>
    <r>
      <rPr>
        <b/>
        <sz val="8"/>
        <rFont val="Calibri"/>
        <family val="2"/>
        <scheme val="minor"/>
      </rPr>
      <t xml:space="preserve">Cf. STD p 26    </t>
    </r>
    <r>
      <rPr>
        <sz val="8"/>
        <rFont val="Calibri"/>
        <family val="2"/>
        <scheme val="minor"/>
      </rPr>
      <t xml:space="preserve">                                                                              </t>
    </r>
    <r>
      <rPr>
        <b/>
        <sz val="8"/>
        <rFont val="Calibri"/>
        <family val="2"/>
        <scheme val="minor"/>
      </rPr>
      <t xml:space="preserve">VEREFIER CES PLAGES AU NIVEAU DE LA GTC </t>
    </r>
    <r>
      <rPr>
        <sz val="8"/>
        <rFont val="Calibri"/>
        <family val="2"/>
        <scheme val="minor"/>
      </rPr>
      <t xml:space="preserve"> </t>
    </r>
  </si>
  <si>
    <r>
      <rPr>
        <sz val="8"/>
        <rFont val="Calibri"/>
        <family val="2"/>
        <scheme val="minor"/>
      </rPr>
      <t xml:space="preserve">Les diffuseurs seront sélectionnés pour une vitesse d’air respectant la norme EN 15251 catégorie II, soit dans notre cas une vitesse d’air résultante maximale de 0,17 m/s. </t>
    </r>
    <r>
      <rPr>
        <b/>
        <sz val="8"/>
        <rFont val="Calibri"/>
        <family val="2"/>
        <scheme val="minor"/>
      </rPr>
      <t xml:space="preserve">Cf. CPT lot Fluide page 34 </t>
    </r>
    <r>
      <rPr>
        <b/>
        <sz val="8"/>
        <color rgb="FFFF0000"/>
        <rFont val="Calibri"/>
        <family val="2"/>
        <scheme val="minor"/>
      </rPr>
      <t xml:space="preserve">                                                                                                                               </t>
    </r>
    <r>
      <rPr>
        <b/>
        <sz val="8"/>
        <rFont val="Calibri"/>
        <family val="2"/>
        <scheme val="minor"/>
      </rPr>
      <t>Des essais sur un échantillonage des bureaux ont montré que les vitesses d'air dans les zones d'occupation ne dépassent pas les 0,01 m/s à la troisième vitesse du ventilo</t>
    </r>
  </si>
  <si>
    <r>
      <rPr>
        <sz val="8"/>
        <rFont val="Calibri"/>
        <family val="2"/>
        <scheme val="minor"/>
      </rPr>
      <t xml:space="preserve">Les diffuseurs seront sélectionnés pour une vitesse d’air respectant la norme EN 15251 catégorie II, soit dans notre cas une vitesse d’air résultante maximale de 0,17 m/s. </t>
    </r>
    <r>
      <rPr>
        <b/>
        <sz val="8"/>
        <rFont val="Calibri"/>
        <family val="2"/>
        <scheme val="minor"/>
      </rPr>
      <t>Cf. CPT lot Fluide page 34</t>
    </r>
    <r>
      <rPr>
        <b/>
        <sz val="8"/>
        <color rgb="FFFF0000"/>
        <rFont val="Calibri"/>
        <family val="2"/>
        <scheme val="minor"/>
      </rPr>
      <t xml:space="preserve">                                                                                                                                 </t>
    </r>
    <r>
      <rPr>
        <b/>
        <sz val="8"/>
        <rFont val="Calibri"/>
        <family val="2"/>
        <scheme val="minor"/>
      </rPr>
      <t>Des essais sur un échantillonage des bureaux ont montré que les vitesses d'air dans les zones d'occupation ne dépassent pas les 0,01 m/s à la troisième vitesse du ventilo</t>
    </r>
    <r>
      <rPr>
        <sz val="8"/>
        <color rgb="FFFF0000"/>
        <rFont val="Calibri"/>
        <family val="2"/>
        <scheme val="minor"/>
      </rPr>
      <t xml:space="preserve">
</t>
    </r>
  </si>
  <si>
    <r>
      <t xml:space="preserve">
Températures de consignes de 26°C en été, et 21°C en hiver. : </t>
    </r>
    <r>
      <rPr>
        <b/>
        <sz val="8"/>
        <rFont val="Calibri"/>
        <family val="2"/>
        <scheme val="minor"/>
      </rPr>
      <t xml:space="preserve">Cf. STD p 16                                                    VEREFIER CES PLAGES AU NIVEAU DE LA GTC                                                                                                                                                                                             </t>
    </r>
  </si>
  <si>
    <r>
      <rPr>
        <sz val="8"/>
        <rFont val="Arial"/>
        <family val="2"/>
      </rPr>
      <t>Les différents flux sont séparés, ainsi les opérations de livraison et de gestion des déchets d’activité (NORD) ne se croisent pas avec le parcours habituel des utilisateurs et des visiteurs</t>
    </r>
    <r>
      <rPr>
        <sz val="8"/>
        <color rgb="FF339933"/>
        <rFont val="Arial"/>
        <family val="2"/>
      </rPr>
      <t xml:space="preserve">. </t>
    </r>
    <r>
      <rPr>
        <b/>
        <sz val="8"/>
        <color rgb="FF339933"/>
        <rFont val="Arial"/>
        <family val="2"/>
      </rPr>
      <t xml:space="preserve">                                                                                                                                                                      </t>
    </r>
    <r>
      <rPr>
        <b/>
        <sz val="8"/>
        <rFont val="Arial"/>
        <family val="2"/>
      </rPr>
      <t>Cf. Carnet de vie et d'entretien p.9  Cf. Visite du site</t>
    </r>
  </si>
  <si>
    <r>
      <rPr>
        <sz val="8"/>
        <rFont val="Arial"/>
        <family val="2"/>
      </rPr>
      <t>Les véhicules n’accèdent pas aux abords du bâtiment, ainsi les flux piétons et éventuellement vélos, sont sécurisés</t>
    </r>
    <r>
      <rPr>
        <sz val="8"/>
        <color rgb="FF009900"/>
        <rFont val="Arial"/>
        <family val="2"/>
      </rPr>
      <t xml:space="preserve">. </t>
    </r>
    <r>
      <rPr>
        <b/>
        <sz val="8"/>
        <color rgb="FF009900"/>
        <rFont val="Arial"/>
        <family val="2"/>
      </rPr>
      <t xml:space="preserve">                                                                                                                      </t>
    </r>
    <r>
      <rPr>
        <b/>
        <sz val="8"/>
        <rFont val="Arial"/>
        <family val="2"/>
      </rPr>
      <t>Cf. Visite du site</t>
    </r>
  </si>
  <si>
    <r>
      <t xml:space="preserve">Un réseau de bus desservant la ville assurant la correspondance, la durée du trajet entre le site et la première station de correspendance , dans le centre ville de Ouarzazette est de moins de 20 mn                                                                     </t>
    </r>
    <r>
      <rPr>
        <b/>
        <sz val="8"/>
        <rFont val="Arial"/>
        <family val="2"/>
      </rPr>
      <t xml:space="preserve">Cf. Visite du site </t>
    </r>
  </si>
  <si>
    <r>
      <rPr>
        <sz val="8"/>
        <rFont val="Arial"/>
        <family val="2"/>
      </rPr>
      <t xml:space="preserve">Etude de la palette végétale spécifie que les espèces plantées sont non allergeniquess, complémentaires entre elles, non invasives et bien adaptées au climat de Ouarzazate. Le choix d’un assainissement innovant via une micro station hybride associée à un filtre planté (rhizosphère) nous permettra de subvenir aux besoins en arrosage (60% de l’eau consommée sera recyclée, les 40% restants seront absorbés par le filtre planté) et engrais naturels (boues).
</t>
    </r>
    <r>
      <rPr>
        <b/>
        <sz val="8"/>
        <color theme="1"/>
        <rFont val="Arial"/>
        <family val="2"/>
      </rPr>
      <t>Cf. Visite du site/</t>
    </r>
    <r>
      <rPr>
        <b/>
        <sz val="8"/>
        <rFont val="Arial"/>
        <family val="2"/>
      </rPr>
      <t xml:space="preserve"> Cf. Palette vegetale </t>
    </r>
  </si>
  <si>
    <r>
      <t xml:space="preserve">Les rejets issus de l'assainissement sont maîtrisés grâce à la micro station hybride. 
L’éclairage extérieur est conçu pour optimiser la sensation de confort et de sécurité [(Le niveau de lumière est proposé à 10 à 15 LUX (par rapport à 20 LUX pour une voie urbaine, avec une baisse de 60% au milieu de la nuit)]
Pas d'activités bruyantes identifiées comme nuisibles. 
Pas de pollution visuelle provenant de l'éclairage identifiée  </t>
    </r>
    <r>
      <rPr>
        <b/>
        <sz val="8"/>
        <color rgb="FFFF0000"/>
        <rFont val="Arial"/>
        <family val="2"/>
      </rPr>
      <t xml:space="preserve"> </t>
    </r>
    <r>
      <rPr>
        <b/>
        <sz val="8"/>
        <rFont val="Arial"/>
        <family val="2"/>
      </rPr>
      <t xml:space="preserve">                                Cf. Visite de site</t>
    </r>
  </si>
  <si>
    <r>
      <t xml:space="preserve">Le projet en lui-même contribue au développement durable du site : construction d'un complexe solaire dans le désert d'Ouarzazate. L'opération est située sur une parcelle désertique, à 10 km de la ville d'Ouarzazate et n'exploite pas les réseaux existants.  Masen intègre dans sa politique l'étude des impacts environnementaux sur le site et les environs de ses projets et identifie les mesures à mettre en place. </t>
    </r>
    <r>
      <rPr>
        <b/>
        <sz val="8"/>
        <rFont val="Arial"/>
        <family val="2"/>
      </rPr>
      <t xml:space="preserve">Cf. Etude d'impacte </t>
    </r>
  </si>
  <si>
    <t>Cf. Palette vegetale                                                                                                                                                         Cf. Visite du site,</t>
  </si>
  <si>
    <r>
      <t xml:space="preserve">Le bâtiment présente une forme plutôt compacte et une orientation favorable avec un axe longitudinale est/ouest. Le traitement architecturale des façades répond à des besoins spécifiques en termes d’orientation (soleil, vent).  Une « peau » ajourée métallique protège les façades les plus exposées, Tous les espaces sont protégés des intempéries.                                </t>
    </r>
    <r>
      <rPr>
        <b/>
        <sz val="8"/>
        <rFont val="Calibri"/>
        <family val="2"/>
        <scheme val="minor"/>
      </rPr>
      <t>Cf. Plan de Masse / Cf. Visite sur site. Reportage photos.</t>
    </r>
  </si>
  <si>
    <r>
      <t xml:space="preserve">Les surfaces végétales des espaces extérieurs sont optimisées,  et les façades et toitures sont en matériaux clairs afin d'éviter les surchauffes,  ainsi que de plan d'eau permettant l'évapotranspiration. Les revêtements de sols extérieurs sont de couleur claire  </t>
    </r>
    <r>
      <rPr>
        <b/>
        <sz val="8"/>
        <rFont val="Calibri"/>
        <family val="2"/>
        <scheme val="minor"/>
      </rPr>
      <t>Cf . Plan façades et toiture /Cf. Visite sur site / Cf. Reportage photos.</t>
    </r>
  </si>
  <si>
    <r>
      <t xml:space="preserve">Exploitation de filières énergétiques locales d'origine renouvelable :
• Expression du pourcentage de couverture des besoins par des énergies locales d'origine renouvelable (détaillé par poste énergétique).
• Analyse et justification de la pertinence de la filière choisie.
</t>
    </r>
    <r>
      <rPr>
        <b/>
        <sz val="9"/>
        <color theme="1"/>
        <rFont val="Calibri"/>
        <family val="2"/>
        <scheme val="minor"/>
      </rPr>
      <t>ET</t>
    </r>
    <r>
      <rPr>
        <sz val="9"/>
        <color theme="1"/>
        <rFont val="Calibri"/>
        <family val="2"/>
        <scheme val="minor"/>
      </rPr>
      <t xml:space="preserve">
</t>
    </r>
    <r>
      <rPr>
        <sz val="9"/>
        <color rgb="FFFF0000"/>
        <rFont val="Calibri"/>
        <family val="2"/>
        <scheme val="minor"/>
      </rPr>
      <t>Les besoins totaux du bâtiment</t>
    </r>
    <r>
      <rPr>
        <sz val="9"/>
        <color theme="1"/>
        <rFont val="Calibri"/>
        <family val="2"/>
        <scheme val="minor"/>
      </rPr>
      <t xml:space="preserve"> relativement au chauffage, froid, éclairage artificiel et à l’eau chaude sanitaire sont couverts à hauteur de :</t>
    </r>
  </si>
  <si>
    <t xml:space="preserve">Cf notice matériaux p.22 , 23 ,24                                                                                                                                  </t>
  </si>
  <si>
    <t xml:space="preserve">Cf notice matériaux p.17 (Tableau Excel MAJ) + FDES associes                                                                                                                                                          </t>
  </si>
  <si>
    <r>
      <t xml:space="preserve">- </t>
    </r>
    <r>
      <rPr>
        <b/>
        <sz val="8"/>
        <rFont val="Arial"/>
        <family val="2"/>
      </rPr>
      <t>Cf.</t>
    </r>
    <r>
      <rPr>
        <sz val="8"/>
        <rFont val="Arial"/>
        <family val="2"/>
      </rPr>
      <t xml:space="preserve"> </t>
    </r>
    <r>
      <rPr>
        <b/>
        <sz val="8"/>
        <rFont val="Arial"/>
        <family val="2"/>
      </rPr>
      <t>Notice Archi</t>
    </r>
    <r>
      <rPr>
        <sz val="8"/>
        <rFont val="Arial"/>
        <family val="2"/>
      </rPr>
      <t xml:space="preserve">
-</t>
    </r>
    <r>
      <rPr>
        <b/>
        <sz val="8"/>
        <rFont val="Arial"/>
        <family val="2"/>
      </rPr>
      <t xml:space="preserve"> Cf. Etude Energétique MAJ p. 27 à 29 + DFE Fiches techniques impactants</t>
    </r>
  </si>
  <si>
    <t xml:space="preserve">Cf. Notice environnementale P5 + Photos Minuiserie ALU </t>
  </si>
  <si>
    <t>Idem ci-dessus + Fiche technique Lampadaires</t>
  </si>
  <si>
    <r>
      <rPr>
        <sz val="8"/>
        <rFont val="Calibri"/>
        <family val="2"/>
        <scheme val="minor"/>
      </rPr>
      <t xml:space="preserve">Le niveau d'éclairement après une période minimum de 100 heures de fonctionnement: 425 à 500 lux pour l'auditorium, 300 lux pour les bureaux, 200 à 250 lux pour les circulations, 300 à 350 lux éclairage général             </t>
    </r>
    <r>
      <rPr>
        <sz val="8"/>
        <color rgb="FFFF0000"/>
        <rFont val="Calibri"/>
        <family val="2"/>
        <scheme val="minor"/>
      </rPr>
      <t xml:space="preserve">                              </t>
    </r>
    <r>
      <rPr>
        <b/>
        <sz val="8"/>
        <rFont val="Calibri"/>
        <family val="2"/>
        <scheme val="minor"/>
      </rPr>
      <t>Cf. CPT CFOCFA p.13</t>
    </r>
    <r>
      <rPr>
        <b/>
        <sz val="8"/>
        <color rgb="FFFF0000"/>
        <rFont val="Calibri"/>
        <family val="2"/>
        <scheme val="minor"/>
      </rPr>
      <t xml:space="preserve">
</t>
    </r>
    <r>
      <rPr>
        <sz val="8"/>
        <rFont val="Calibri"/>
        <family val="2"/>
        <scheme val="minor"/>
      </rPr>
      <t>Respect de la norme EN 12464</t>
    </r>
    <r>
      <rPr>
        <b/>
        <sz val="8"/>
        <color rgb="FFFF0000"/>
        <rFont val="Calibri"/>
        <family val="2"/>
        <scheme val="minor"/>
      </rPr>
      <t xml:space="preserve"> </t>
    </r>
    <r>
      <rPr>
        <b/>
        <sz val="8"/>
        <rFont val="Calibri"/>
        <family val="2"/>
        <scheme val="minor"/>
      </rPr>
      <t>Cf.</t>
    </r>
    <r>
      <rPr>
        <b/>
        <sz val="8"/>
        <color rgb="FFFF0000"/>
        <rFont val="Calibri"/>
        <family val="2"/>
        <scheme val="minor"/>
      </rPr>
      <t xml:space="preserve"> </t>
    </r>
    <r>
      <rPr>
        <b/>
        <sz val="8"/>
        <rFont val="Calibri"/>
        <family val="2"/>
        <scheme val="minor"/>
      </rPr>
      <t>CPT CFOCFA p 8</t>
    </r>
  </si>
  <si>
    <t>Les luminaires ont été choisies de tel sorte que leur UGR ne dépasse pas 23 + le système de gestion DALi mis en place pour la gestion et  temporisation de l'éclairage vis-à-vis la lumière naturelle permet d'assurer un confort visuel respectant la norme EN12464 en évitant toute sorte d'eblouissement visuel</t>
  </si>
  <si>
    <r>
      <t xml:space="preserve"> </t>
    </r>
    <r>
      <rPr>
        <b/>
        <sz val="8"/>
        <rFont val="Calibri"/>
        <family val="2"/>
        <scheme val="minor"/>
      </rPr>
      <t>Carnet d'entretien (exploitant) :</t>
    </r>
    <r>
      <rPr>
        <sz val="8"/>
        <rFont val="Calibri"/>
        <family val="2"/>
        <scheme val="minor"/>
      </rPr>
      <t xml:space="preserve"> hypothèses de quantités de déchets produits, rythmes de production et fréquence de collecte prises en compte dans le dimensionnement des locaux déchets </t>
    </r>
  </si>
  <si>
    <r>
      <rPr>
        <b/>
        <sz val="8"/>
        <color theme="1"/>
        <rFont val="Calibri"/>
        <family val="2"/>
        <scheme val="minor"/>
      </rPr>
      <t xml:space="preserve">Carnet d'entretien (exploitant) </t>
    </r>
    <r>
      <rPr>
        <sz val="8"/>
        <rFont val="Calibri"/>
        <family val="2"/>
        <scheme val="minor"/>
      </rPr>
      <t xml:space="preserve">:plan de gestion des flux - Le local poubelles est situé au Rez-de-chaussée, avec un accès direct sur l’extérieur. La collecte des déchets n’impacte pas les flux de circulations des usagers. </t>
    </r>
    <r>
      <rPr>
        <b/>
        <sz val="8"/>
        <rFont val="Calibri"/>
        <family val="2"/>
        <scheme val="minor"/>
      </rPr>
      <t xml:space="preserve">Visite sur site </t>
    </r>
  </si>
  <si>
    <r>
      <rPr>
        <sz val="8"/>
        <rFont val="Calibri"/>
        <family val="2"/>
        <scheme val="minor"/>
      </rPr>
      <t xml:space="preserve">Le local déchet a un accès direct depuis l'extérieur. </t>
    </r>
    <r>
      <rPr>
        <sz val="8"/>
        <color rgb="FFFF0000"/>
        <rFont val="Calibri"/>
        <family val="2"/>
        <scheme val="minor"/>
      </rPr>
      <t xml:space="preserve">
</t>
    </r>
    <r>
      <rPr>
        <sz val="8"/>
        <rFont val="Calibri"/>
        <family val="2"/>
        <scheme val="minor"/>
      </rPr>
      <t xml:space="preserve">Le local poubelle a un emplacement favorable aux déplacements par rapport aux zones de productions (cuisine, caféteria).  </t>
    </r>
    <r>
      <rPr>
        <sz val="8"/>
        <color rgb="FFFF0000"/>
        <rFont val="Calibri"/>
        <family val="2"/>
        <scheme val="minor"/>
      </rPr>
      <t xml:space="preserve">                                                                                                                                                                            </t>
    </r>
    <r>
      <rPr>
        <b/>
        <sz val="8"/>
        <color rgb="FFFF0000"/>
        <rFont val="Calibri"/>
        <family val="2"/>
        <scheme val="minor"/>
      </rPr>
      <t xml:space="preserve">                                                                                                                                         </t>
    </r>
    <r>
      <rPr>
        <b/>
        <sz val="8"/>
        <rFont val="Calibri"/>
        <family val="2"/>
        <scheme val="minor"/>
      </rPr>
      <t>Idem ci dessus</t>
    </r>
  </si>
  <si>
    <r>
      <t xml:space="preserve">
</t>
    </r>
    <r>
      <rPr>
        <sz val="9"/>
        <rFont val="Calibri"/>
        <family val="2"/>
        <scheme val="minor"/>
      </rPr>
      <t xml:space="preserve">Dispositions prises pour </t>
    </r>
    <r>
      <rPr>
        <b/>
        <sz val="9"/>
        <rFont val="Calibri"/>
        <family val="2"/>
        <scheme val="minor"/>
      </rPr>
      <t>optimiser les circuits de déchets d’activité</t>
    </r>
    <r>
      <rPr>
        <sz val="9"/>
        <rFont val="Calibri"/>
        <family val="2"/>
        <scheme val="minor"/>
      </rPr>
      <t xml:space="preserve"> en veillant à :
• Etudier la position des locaux/zones déchets par rapport aux lieux de production des déchets, </t>
    </r>
    <r>
      <rPr>
        <sz val="9"/>
        <color theme="1"/>
        <rFont val="Calibri"/>
        <family val="2"/>
        <scheme val="minor"/>
      </rPr>
      <t xml:space="preserve">
• Etudier la position des zones de tri et de pré-collecte par rapport aux zones de production et de stockage final des déchets, 
• Créer des espaces de regroupement intermédiaire si nécessaire, 
• Optimiser l’interaction entre les flux de déchets et les autres flux de circulation de l’ouvrage.
</t>
    </r>
  </si>
  <si>
    <r>
      <rPr>
        <b/>
        <sz val="8"/>
        <rFont val="Arial"/>
        <family val="2"/>
      </rPr>
      <t xml:space="preserve">Cf.STD p 26 </t>
    </r>
    <r>
      <rPr>
        <b/>
        <sz val="8"/>
        <color rgb="FFFF0000"/>
        <rFont val="Arial"/>
        <family val="2"/>
      </rPr>
      <t xml:space="preserve">                                                                                                                                                               </t>
    </r>
    <r>
      <rPr>
        <sz val="8"/>
        <color theme="1"/>
        <rFont val="Arial"/>
        <family val="2"/>
      </rPr>
      <t>Bureaux, salles de reuions (fréquentation importante), archive... : coté sud - sud ouest,                                                            Médiathèque, restauration, salle de sport... (fréquentation faible)... : coté nord                                                                     Tout les espaces sont climatisés, la sectorisation permet un dimensionnement du système froid/chauffage selon le le type/volume du local et le taux d'occupation</t>
    </r>
    <r>
      <rPr>
        <b/>
        <sz val="8"/>
        <color theme="1"/>
        <rFont val="Arial"/>
        <family val="2"/>
      </rPr>
      <t xml:space="preserve">. Cf. Visite du site, </t>
    </r>
    <r>
      <rPr>
        <b/>
        <sz val="8"/>
        <rFont val="Arial"/>
        <family val="2"/>
      </rPr>
      <t xml:space="preserve">Analyse fonctionnelle de la GTB définissant les températures de consignes de chaque espace           </t>
    </r>
    <r>
      <rPr>
        <b/>
        <sz val="8"/>
        <color rgb="FFFF0000"/>
        <rFont val="Arial"/>
        <family val="2"/>
      </rPr>
      <t xml:space="preserve">                                                                                                                                                                                   </t>
    </r>
  </si>
  <si>
    <r>
      <t xml:space="preserve">Bureaux, salle de reunions, auditorium :
'Les unités intérieures seront équipées d’une télécommande pourra piloter individuellement ou simultanément jusqu'à les unités intérieures et disposera d'un afficheur à cristaux liquides et d'un clavier permettant aux utilisateurs de sélectionner et afficher leurs paramètres de fonctionnement principaux :
 marche ou l'arrêt de l'unité,
 Plage disponible : 17°C/ 30°C
 Vitesse de ventilation (Hi/ Me/ Lo)
Cette télécommande permettra également de choisir le mode de fonctionnement (5 modes dont le mode automatique chaud/froid) et d'accéder à un timer journalier.
Ces unités assurent une température de confort de 26°C en été, et 19°C en hiver.                                                                  </t>
    </r>
    <r>
      <rPr>
        <b/>
        <sz val="8"/>
        <color theme="1"/>
        <rFont val="Calibri"/>
        <family val="2"/>
        <scheme val="minor"/>
      </rPr>
      <t xml:space="preserve">Cf. CPS lot CVC article 211, Cf. Visite du site, DFE p 171 </t>
    </r>
    <r>
      <rPr>
        <b/>
        <sz val="8"/>
        <rFont val="Calibri"/>
        <family val="2"/>
        <scheme val="minor"/>
      </rPr>
      <t>Cf. STD  p 16</t>
    </r>
  </si>
  <si>
    <r>
      <t xml:space="preserve">Bureaux, salle de reunion : 'Les unités intérieures seront équipées d’une télécommande pourra piloter individuellement ou simultanément jusqu'à les unités intérieures et disposera d'un afficheur à cristaux liquides et d'un clavier permettant aux utilisateurs de sélectionner et afficher leurs paramètres de fonctionnement principaux :
 marche ou l'arrêt de l'unité,
 Plage disponible : 17°C/ 30°C
 Vitesse de ventilation (Hi/ Me/ Lo)
Cette télécommande permettra également de choisir le mode de fonctionnement (5 modes dont le mode automatique chaud/froid) et d'accéder à un timer journalier.
Ces unités devront assurer une température de confort de 26°C en été, et 19°C en hiver.                                                                  </t>
    </r>
    <r>
      <rPr>
        <b/>
        <sz val="8"/>
        <color theme="1"/>
        <rFont val="Calibri"/>
        <family val="2"/>
        <scheme val="minor"/>
      </rPr>
      <t xml:space="preserve">Cf. CPS lot CVC article 211, Cf. Visite du site, DFE p 171  Cf. </t>
    </r>
    <r>
      <rPr>
        <b/>
        <sz val="8"/>
        <rFont val="Calibri"/>
        <family val="2"/>
        <scheme val="minor"/>
      </rPr>
      <t>STD p 16</t>
    </r>
  </si>
  <si>
    <r>
      <t>Autres espaces sensibles vis-à-vis de l’éclairage naturel (espaces de</t>
    </r>
    <r>
      <rPr>
        <b/>
        <sz val="9"/>
        <color rgb="FFFF0000"/>
        <rFont val="Calibri"/>
        <family val="2"/>
        <scheme val="minor"/>
      </rPr>
      <t xml:space="preserve"> restauration</t>
    </r>
    <r>
      <rPr>
        <b/>
        <sz val="9"/>
        <color theme="1"/>
        <rFont val="Calibri"/>
        <family val="2"/>
        <scheme val="minor"/>
      </rPr>
      <t xml:space="preserve">, </t>
    </r>
    <r>
      <rPr>
        <b/>
        <sz val="9"/>
        <color rgb="FFFF0000"/>
        <rFont val="Calibri"/>
        <family val="2"/>
        <scheme val="minor"/>
      </rPr>
      <t>salles de réunion,</t>
    </r>
    <r>
      <rPr>
        <b/>
        <sz val="9"/>
        <color theme="1"/>
        <rFont val="Calibri"/>
        <family val="2"/>
        <scheme val="minor"/>
      </rPr>
      <t xml:space="preserve"> </t>
    </r>
    <r>
      <rPr>
        <b/>
        <sz val="9"/>
        <color rgb="FFFF0000"/>
        <rFont val="Calibri"/>
        <family val="2"/>
        <scheme val="minor"/>
      </rPr>
      <t>infirmerie, espaces de détente ouverts, auditorium</t>
    </r>
    <r>
      <rPr>
        <b/>
        <sz val="9"/>
        <color theme="1"/>
        <rFont val="Calibri"/>
        <family val="2"/>
        <scheme val="minor"/>
      </rPr>
      <t>, salles de formation, centre de documentation,</t>
    </r>
    <r>
      <rPr>
        <b/>
        <sz val="9"/>
        <color rgb="FFFF0000"/>
        <rFont val="Calibri"/>
        <family val="2"/>
        <scheme val="minor"/>
      </rPr>
      <t xml:space="preserve"> salles de lecture,</t>
    </r>
    <r>
      <rPr>
        <b/>
        <sz val="9"/>
        <color theme="1"/>
        <rFont val="Calibri"/>
        <family val="2"/>
        <scheme val="minor"/>
      </rPr>
      <t xml:space="preserve"> garderies d’enfants)</t>
    </r>
  </si>
  <si>
    <r>
      <t>Le batiment dispose d'une large protection solaire (resille, stores interieurs)
L’isolation entre la double cloison et l’utilisation de double vitrage à faible émissivité permet de réduire le phénomène de paroi froide pouvant être source d’inconfort en donnant à l’usager du local une impression de froid et ce, quelle que soit la température de l’air intérieur.                                                                                                                                                 Le batiment dispose d'un fonctionnement de rafraichissement  (tour du vent) : Ventillation naturelle du grand hall et Auditorium</t>
    </r>
    <r>
      <rPr>
        <b/>
        <sz val="8"/>
        <color theme="1"/>
        <rFont val="Arial"/>
        <family val="2"/>
      </rPr>
      <t xml:space="preserve"> (Plan ventillation galerie)                                                                                                         </t>
    </r>
    <r>
      <rPr>
        <sz val="8"/>
        <color theme="1"/>
        <rFont val="Arial"/>
        <family val="2"/>
      </rPr>
      <t xml:space="preserve">La parcelle a été végatlisée dans la mesure du possible et la création du plan d'eau coté nord ouest  (protection contre l'ilot de chaleur), </t>
    </r>
    <r>
      <rPr>
        <b/>
        <sz val="8"/>
        <rFont val="Arial"/>
        <family val="2"/>
      </rPr>
      <t>Cf. Visite du site</t>
    </r>
  </si>
  <si>
    <r>
      <t xml:space="preserve">Autres espaces sensibles vis-à-vis de l’éclairage naturel (espaces de </t>
    </r>
    <r>
      <rPr>
        <b/>
        <sz val="9"/>
        <color rgb="FFFF0000"/>
        <rFont val="Calibri"/>
        <family val="2"/>
        <scheme val="minor"/>
      </rPr>
      <t>restauration</t>
    </r>
    <r>
      <rPr>
        <b/>
        <sz val="9"/>
        <color theme="1"/>
        <rFont val="Calibri"/>
        <family val="2"/>
        <scheme val="minor"/>
      </rPr>
      <t xml:space="preserve">, </t>
    </r>
    <r>
      <rPr>
        <b/>
        <sz val="9"/>
        <color rgb="FFFF0000"/>
        <rFont val="Calibri"/>
        <family val="2"/>
        <scheme val="minor"/>
      </rPr>
      <t>salles de réunion,</t>
    </r>
    <r>
      <rPr>
        <b/>
        <sz val="9"/>
        <color theme="1"/>
        <rFont val="Calibri"/>
        <family val="2"/>
        <scheme val="minor"/>
      </rPr>
      <t xml:space="preserve"> </t>
    </r>
    <r>
      <rPr>
        <b/>
        <sz val="9"/>
        <color rgb="FFFF0000"/>
        <rFont val="Calibri"/>
        <family val="2"/>
        <scheme val="minor"/>
      </rPr>
      <t>infirmerie</t>
    </r>
    <r>
      <rPr>
        <b/>
        <sz val="9"/>
        <color theme="1"/>
        <rFont val="Calibri"/>
        <family val="2"/>
        <scheme val="minor"/>
      </rPr>
      <t xml:space="preserve">, </t>
    </r>
    <r>
      <rPr>
        <b/>
        <sz val="9"/>
        <color rgb="FFFF0000"/>
        <rFont val="Calibri"/>
        <family val="2"/>
        <scheme val="minor"/>
      </rPr>
      <t>espaces de détente ouverts, auditorium</t>
    </r>
    <r>
      <rPr>
        <b/>
        <sz val="9"/>
        <color theme="1"/>
        <rFont val="Calibri"/>
        <family val="2"/>
        <scheme val="minor"/>
      </rPr>
      <t xml:space="preserve">, salles de formation, centre de documentation, </t>
    </r>
    <r>
      <rPr>
        <b/>
        <sz val="9"/>
        <color rgb="FFFF0000"/>
        <rFont val="Calibri"/>
        <family val="2"/>
        <scheme val="minor"/>
      </rPr>
      <t>salles de lecture,</t>
    </r>
    <r>
      <rPr>
        <b/>
        <sz val="9"/>
        <color theme="1"/>
        <rFont val="Calibri"/>
        <family val="2"/>
        <scheme val="minor"/>
      </rPr>
      <t xml:space="preserve"> garderies d’enfants)</t>
    </r>
  </si>
  <si>
    <r>
      <rPr>
        <b/>
        <sz val="8"/>
        <rFont val="Arial"/>
        <family val="2"/>
      </rPr>
      <t>Idem ci-dessus + la conception des retraits compris dans le volume du bâtiment  perment une protection solaire + un couloir coté sud Z4 permet de filtrer la lumière du premier jour en limitant l'eblouissement</t>
    </r>
  </si>
  <si>
    <r>
      <rPr>
        <sz val="8"/>
        <rFont val="Calibri"/>
        <family val="2"/>
        <scheme val="minor"/>
      </rPr>
      <t>Hall d'acceuill : éblouissement direct,                                                                                                                                                                                                            Ces espaces sont protégés du rayonnement solaire par la resille</t>
    </r>
    <r>
      <rPr>
        <b/>
        <sz val="8"/>
        <rFont val="Calibri"/>
        <family val="2"/>
        <scheme val="minor"/>
      </rPr>
      <t xml:space="preserve"> Cf. Plan Facades</t>
    </r>
    <r>
      <rPr>
        <sz val="8"/>
        <rFont val="Calibri"/>
        <family val="2"/>
        <scheme val="minor"/>
      </rPr>
      <t xml:space="preserve"> /</t>
    </r>
    <r>
      <rPr>
        <b/>
        <sz val="8"/>
        <rFont val="Calibri"/>
        <family val="2"/>
        <scheme val="minor"/>
      </rPr>
      <t xml:space="preserve">Cf. Visite de site, </t>
    </r>
    <r>
      <rPr>
        <b/>
        <sz val="8"/>
        <color theme="1"/>
        <rFont val="Calibri"/>
        <family val="2"/>
        <scheme val="minor"/>
      </rPr>
      <t xml:space="preserve">                                                                                                                                            </t>
    </r>
  </si>
  <si>
    <r>
      <t xml:space="preserve"> Bureaux coté sud et ouest : éblouissement direct,                                                                                                                                                                    Mise en place de stores intérieurs des bureaux</t>
    </r>
    <r>
      <rPr>
        <b/>
        <sz val="8"/>
        <color rgb="FFFF0000"/>
        <rFont val="Arial"/>
        <family val="2"/>
      </rPr>
      <t xml:space="preserve"> </t>
    </r>
    <r>
      <rPr>
        <sz val="8"/>
        <color rgb="FFFF0000"/>
        <rFont val="Arial"/>
        <family val="2"/>
      </rPr>
      <t xml:space="preserve"> </t>
    </r>
    <r>
      <rPr>
        <b/>
        <sz val="8"/>
        <rFont val="Arial"/>
        <family val="2"/>
      </rPr>
      <t xml:space="preserve">Cf. plan façades  Cf.Visite de site, </t>
    </r>
  </si>
  <si>
    <r>
      <t>Salle d'attente ouest, salle de reuions 1 sud , acceuil tour, salle de repos Z3  :   éblouissement direct                                                    Mise en œuvre de stores intérieurs en plus des retraits  compris dans le volume du bâtiment  perment une protection solaire</t>
    </r>
    <r>
      <rPr>
        <b/>
        <sz val="8"/>
        <color rgb="FFFF0000"/>
        <rFont val="Calibri"/>
        <family val="2"/>
        <scheme val="minor"/>
      </rPr>
      <t xml:space="preserve"> </t>
    </r>
    <r>
      <rPr>
        <sz val="8"/>
        <rFont val="Calibri"/>
        <family val="2"/>
        <scheme val="minor"/>
      </rPr>
      <t xml:space="preserve"> </t>
    </r>
    <r>
      <rPr>
        <b/>
        <sz val="8"/>
        <rFont val="Calibri"/>
        <family val="2"/>
        <scheme val="minor"/>
      </rPr>
      <t xml:space="preserve">Cf. plan façades + CPT lot archi article 737/Cf. Visite de site </t>
    </r>
  </si>
  <si>
    <r>
      <rPr>
        <sz val="8"/>
        <rFont val="Arial"/>
        <family val="2"/>
      </rPr>
      <t xml:space="preserve">Pas de sources électromagnétiques extérieures de basse fréquence dans le milieu environnant pouvant générer des nuisances sur le projet. 
A l'intérieur du bâtiment, le local TGBT peut éventuellement générer des sources électromagntiques de BF, elles sont toutefois stoppés par les murs du local TGBT et ne génèrent pas non plus de nuisances. 
Le Groupe électrogène et le transformateur peuvent éventuellement être une source d'émission d'ondes EM BF, éloignés du batiment dans un local dédié à cet effet  limitant par conséquent la propagation d'ondes électromagnétiques
</t>
    </r>
    <r>
      <rPr>
        <b/>
        <sz val="8"/>
        <color theme="1"/>
        <rFont val="Arial"/>
        <family val="2"/>
      </rPr>
      <t>Cf. Visite du site</t>
    </r>
    <r>
      <rPr>
        <sz val="8"/>
        <color rgb="FFFF0000"/>
        <rFont val="Arial"/>
        <family val="2"/>
      </rPr>
      <t xml:space="preserve">
</t>
    </r>
  </si>
  <si>
    <t xml:space="preserve">Une station de base et relais de téléphonie mobile, existante éloignée de plus de 3 km du sud du batiment </t>
  </si>
  <si>
    <t>L'implantation a été optimisée de tel sorte que la source soit éloignée du batiment afin de limité l'exposition au champ éléctromagnétique</t>
  </si>
  <si>
    <r>
      <rPr>
        <b/>
        <sz val="9"/>
        <color theme="1"/>
        <rFont val="Arial"/>
        <family val="2"/>
      </rPr>
      <t>Sources « télécoms »</t>
    </r>
    <r>
      <rPr>
        <sz val="9"/>
        <color theme="1"/>
        <rFont val="Arial"/>
        <family val="2"/>
      </rPr>
      <t xml:space="preserve">
Prendre des dispositions justifiées et satisfaisantes </t>
    </r>
    <r>
      <rPr>
        <sz val="9"/>
        <rFont val="Arial"/>
        <family val="2"/>
      </rPr>
      <t>pour optimiser le champ électromagnétique du projet.</t>
    </r>
  </si>
  <si>
    <r>
      <t xml:space="preserve">Identification des sources radiofréquences de l'environnement immédiat
</t>
    </r>
    <r>
      <rPr>
        <b/>
        <sz val="9"/>
        <color theme="1"/>
        <rFont val="Arial"/>
        <family val="2"/>
      </rPr>
      <t>ET</t>
    </r>
    <r>
      <rPr>
        <sz val="9"/>
        <color theme="1"/>
        <rFont val="Arial"/>
        <family val="2"/>
      </rPr>
      <t xml:space="preserve"> estimation du champ électromagnétique ambiant </t>
    </r>
    <r>
      <rPr>
        <sz val="9"/>
        <rFont val="Arial"/>
        <family val="2"/>
      </rPr>
      <t>et celui du projet</t>
    </r>
    <r>
      <rPr>
        <sz val="9"/>
        <color theme="1"/>
        <rFont val="Arial"/>
        <family val="2"/>
      </rPr>
      <t xml:space="preserve">
</t>
    </r>
    <r>
      <rPr>
        <b/>
        <sz val="9"/>
        <color theme="1"/>
        <rFont val="Arial"/>
        <family val="2"/>
      </rPr>
      <t>ET</t>
    </r>
    <r>
      <rPr>
        <sz val="9"/>
        <color theme="1"/>
        <rFont val="Arial"/>
        <family val="2"/>
      </rPr>
      <t xml:space="preserve"> expression de la contribution du projet à l'exposition globale</t>
    </r>
  </si>
  <si>
    <r>
      <rPr>
        <b/>
        <sz val="8"/>
        <rFont val="Arial"/>
        <family val="2"/>
      </rPr>
      <t xml:space="preserve">
</t>
    </r>
    <r>
      <rPr>
        <sz val="8"/>
        <rFont val="Arial"/>
        <family val="2"/>
      </rPr>
      <t xml:space="preserve">A l'intérieur du bâtiment, le local TGBT peut éventuellement générer des sources électromagntiques, elles sont toutefois stoppés par les murs du local TGBT et ne génèrent pas non plus de nuisances.                                                 Le Groupe électrogène et le transformateur peuvent éventuellement être une source d'émission d'ondes EM BF, éloignés du batiment dans un local dédié à cet effet  limitant par conséquent la propagation d'ondes électromagnétiques.                                                                                                                                                      LEs équipements sont conforment au dérictive 2004/108/CE et standards CEM de compatilibité éléctromagnétique et les standars européens ICE
</t>
    </r>
    <r>
      <rPr>
        <b/>
        <sz val="8"/>
        <rFont val="Arial"/>
        <family val="2"/>
      </rPr>
      <t>Cf.</t>
    </r>
    <r>
      <rPr>
        <sz val="8"/>
        <rFont val="Arial"/>
        <family val="2"/>
      </rPr>
      <t xml:space="preserve"> </t>
    </r>
    <r>
      <rPr>
        <b/>
        <sz val="8"/>
        <rFont val="Arial"/>
        <family val="2"/>
      </rPr>
      <t xml:space="preserve">DFE fiches techniques CFO/CFA/ </t>
    </r>
    <r>
      <rPr>
        <b/>
        <sz val="8"/>
        <color theme="1"/>
        <rFont val="Arial"/>
        <family val="2"/>
      </rPr>
      <t>Cf. Visite du site</t>
    </r>
    <r>
      <rPr>
        <sz val="8"/>
        <color theme="1"/>
        <rFont val="Arial"/>
        <family val="2"/>
      </rPr>
      <t xml:space="preserve">
 </t>
    </r>
  </si>
  <si>
    <r>
      <t xml:space="preserve">Les peintures sont  vinyliques Hydrodiluable, les agents de conservation sont fongiques et bactéricides </t>
    </r>
    <r>
      <rPr>
        <b/>
        <sz val="8"/>
        <rFont val="Calibri"/>
        <family val="2"/>
        <scheme val="minor"/>
      </rPr>
      <t xml:space="preserve">Cf. CPS Lot peinture   Cf.  Fiche produit et FDES </t>
    </r>
  </si>
  <si>
    <r>
      <rPr>
        <b/>
        <sz val="8"/>
        <rFont val="Calibri"/>
        <family val="2"/>
        <scheme val="minor"/>
      </rPr>
      <t>SOURCES DE POLLUTION EXTERNES :</t>
    </r>
    <r>
      <rPr>
        <sz val="8"/>
        <rFont val="Calibri"/>
        <family val="2"/>
        <scheme val="minor"/>
      </rPr>
      <t xml:space="preserve"> Le diagnostic de site réalisé par Cap Terre identifie les sources de pollution externes. </t>
    </r>
    <r>
      <rPr>
        <b/>
        <sz val="8"/>
        <rFont val="Calibri"/>
        <family val="2"/>
        <scheme val="minor"/>
      </rPr>
      <t xml:space="preserve">Cf. analyse du site p 29 à 30 ==&gt; Mise en place des filtres F9 au niveau des caissons d'air neuf, fosses hydrocarbures...                                                                                                                                                                                                                                                           SOURCES DE POLLUTIONS INTERNES : </t>
    </r>
    <r>
      <rPr>
        <sz val="8"/>
        <rFont val="Calibri"/>
        <family val="2"/>
        <scheme val="minor"/>
      </rPr>
      <t>Les locaux générant des sources d'odeurs sont regroupés entre eux et éloignés des locaux sensibles (bureaux, salle de réunion, etc.). 
- Les activités de restauration peuvent générer des sources d'odeurs dans les espaces intérieurs et extérieurs (espaces vert du projet).</t>
    </r>
    <r>
      <rPr>
        <b/>
        <sz val="8"/>
        <rFont val="Calibri"/>
        <family val="2"/>
        <scheme val="minor"/>
      </rPr>
      <t xml:space="preserve">  
</t>
    </r>
    <r>
      <rPr>
        <sz val="8"/>
        <rFont val="Calibri"/>
        <family val="2"/>
        <scheme val="minor"/>
      </rPr>
      <t xml:space="preserve">- Le local déchets peut générer des nuisances olfactives. Une climatisation assure l'insufflation d'un air froid (600 m3/h et 3,5 kW de froid installé) et une bouche de ventilation en façade permet l'évacuation naturelle des odeurs vers l'extérieur.  Cette bouche d'extraction est éloignée des espaces extérieurs utilisés par les usagers. 
- Les vestiaires et les WC peuvent éventuellement être une source d'odeur. Chauqe WC est équipé d'une extraction mécanique (VMC) réglée pour 30m3/h ou 60 m3/h selon volumes .  Les vestiaires sont équipés du même dispositif avec une extraction à 30m3/h pour les douches et 60m3/h pour les WC. L'extraction est réalisée en toiture, sans nuisance sur les espaces extérieurs. 
Les réseaux de ventilation de la cuisine, des sanitaires et des vestiaires sont séparés. </t>
    </r>
    <r>
      <rPr>
        <sz val="8"/>
        <color rgb="FFFF0000"/>
        <rFont val="Calibri"/>
        <family val="2"/>
        <scheme val="minor"/>
      </rPr>
      <t xml:space="preserve">          </t>
    </r>
    <r>
      <rPr>
        <b/>
        <sz val="8"/>
        <color rgb="FFFF0000"/>
        <rFont val="Calibri"/>
        <family val="2"/>
        <scheme val="minor"/>
      </rPr>
      <t xml:space="preserve">  </t>
    </r>
    <r>
      <rPr>
        <b/>
        <sz val="8"/>
        <rFont val="Calibri"/>
        <family val="2"/>
        <scheme val="minor"/>
      </rPr>
      <t xml:space="preserve">  Cf. Plans de recollement CVC                                                                                                                                                                                                                                                       </t>
    </r>
  </si>
  <si>
    <t>Pas de réseau d'ECS bouclé NA</t>
  </si>
  <si>
    <t>Pas de réseau d'ECS ou d'EFS bouclé NA</t>
  </si>
  <si>
    <t>LE PPR ne permet pas la condensation au surface ni de perte de chaluer (faible conduteur de chaleur et un bon isolant), Cf. CPS Article 307 Tuyauterie en PPR pour  EF EC Calorifugée + Fiches techniques                                                                                                                                   Cf. Fiche Technique système ECS : le système contient un mode de fonctionnement DISINFECT anti légionélose, la T du thermosta est de 53 °C                                                                                                                                                                                                               Le système de production d'ECS a été conçu de telle façon de minimser le volume entre les points de distrubitions et les points de puisages pour assurer que la température de l’eau soit supérieure ou égale à 50 °C en tout point du système de distribution</t>
  </si>
  <si>
    <r>
      <t>Les bâtiments assez compacts se développent le long d’un axe Est-Ouest.
Les expositions au Sud sont limitées et protégées par une résille protectrice.
Les bureaux ont presque toutes les vues exposées au Nord pour des raisons de confort visuel, les bureaux sud (Masen service) sont de deuxième rang protégés par un couloir,</t>
    </r>
    <r>
      <rPr>
        <b/>
        <sz val="8"/>
        <color rgb="FFFF0000"/>
        <rFont val="Calibri"/>
        <family val="2"/>
        <scheme val="minor"/>
      </rPr>
      <t xml:space="preserve">                                                                     </t>
    </r>
    <r>
      <rPr>
        <sz val="8"/>
        <rFont val="Calibri"/>
        <family val="2"/>
        <scheme val="minor"/>
      </rPr>
      <t xml:space="preserve">Les retraits compris dans le volume du bâtiment ont été étudiés selon l’orientation des façades pour assurer une protection solaire,
Une grande place couverte située au Sud du bâtiment principal permet de protéger les autres activités d’un rayonnement solaire direct. </t>
    </r>
    <r>
      <rPr>
        <b/>
        <sz val="8"/>
        <rFont val="Calibri"/>
        <family val="2"/>
        <scheme val="minor"/>
      </rPr>
      <t>Cf. Notice architecturale p 13</t>
    </r>
    <r>
      <rPr>
        <sz val="8"/>
        <rFont val="Calibri"/>
        <family val="2"/>
        <scheme val="minor"/>
      </rPr>
      <t xml:space="preserve">
</t>
    </r>
    <r>
      <rPr>
        <b/>
        <sz val="8"/>
        <rFont val="Calibri"/>
        <family val="2"/>
        <scheme val="minor"/>
      </rPr>
      <t>Cf. Visite du site.</t>
    </r>
    <r>
      <rPr>
        <sz val="8"/>
        <rFont val="Calibri"/>
        <family val="2"/>
        <scheme val="minor"/>
      </rPr>
      <t xml:space="preserve">
</t>
    </r>
  </si>
  <si>
    <t>Rapports de suivi de chantier + tableaux gestion déchets</t>
  </si>
  <si>
    <r>
      <rPr>
        <sz val="8"/>
        <color theme="1"/>
        <rFont val="Arial"/>
        <family val="2"/>
      </rPr>
      <t xml:space="preserve">Hors déchets de terassement nous avons arrivé à  81,73% </t>
    </r>
    <r>
      <rPr>
        <b/>
        <sz val="8"/>
        <color theme="1"/>
        <rFont val="Arial"/>
        <family val="2"/>
      </rPr>
      <t xml:space="preserve"> Cf. Rapports de fin de chantier + Bordereaux + Tableaux  de gestion des déchets + récap</t>
    </r>
  </si>
  <si>
    <t>87,78% Cf Bordereaux de suivi des déchets + tableau récap</t>
  </si>
  <si>
    <t>Plan d’installation de chantier + Rapports de suivi + Photos + PV</t>
  </si>
  <si>
    <t>Photos + Rapports de suivi + Rapport de fin de chantier</t>
  </si>
  <si>
    <t>Photos rapports 2015</t>
  </si>
  <si>
    <t>Le nettoyage d'engins et matériels se fait hors chantier dans des stations dédiées a cet effet</t>
  </si>
  <si>
    <t>Rapports de suivi + photos (arrosage ponctuel des aires de chantier)</t>
  </si>
  <si>
    <r>
      <rPr>
        <sz val="8"/>
        <color theme="1"/>
        <rFont val="Arial"/>
        <family val="2"/>
      </rPr>
      <t xml:space="preserve">Pour une gestion de l’eau, nous  avons utilisé des citernes d’eau dans nos travaux de construction afin de maitrisr la surconsommation </t>
    </r>
    <r>
      <rPr>
        <b/>
        <sz val="8"/>
        <color theme="1"/>
        <rFont val="Arial"/>
        <family val="2"/>
      </rPr>
      <t>Cf.photos rapports de suivi Mai 2015</t>
    </r>
  </si>
  <si>
    <r>
      <rPr>
        <sz val="8"/>
        <color theme="1"/>
        <rFont val="Arial"/>
        <family val="2"/>
      </rPr>
      <t xml:space="preserve">Utilisation des Groupe Electrogène portable fonctionnent en gasoil </t>
    </r>
    <r>
      <rPr>
        <b/>
        <sz val="8"/>
        <color theme="1"/>
        <rFont val="Arial"/>
        <family val="2"/>
      </rPr>
      <t>Cf. photos rapports de suivi Mai 2015</t>
    </r>
  </si>
  <si>
    <r>
      <rPr>
        <sz val="8"/>
        <rFont val="Arial"/>
        <family val="2"/>
      </rPr>
      <t xml:space="preserve">Le projet est implanté dans un désert, il n'y a donc pas de sources d'odeurs extérieures identifiées. </t>
    </r>
    <r>
      <rPr>
        <b/>
        <sz val="8"/>
        <rFont val="Arial"/>
        <family val="2"/>
      </rPr>
      <t xml:space="preserve">Cf. Analyse de site p 29 à 30, Idem conception </t>
    </r>
    <r>
      <rPr>
        <sz val="8"/>
        <rFont val="Arial"/>
        <family val="2"/>
      </rPr>
      <t xml:space="preserve">
Les locaux générant des sources d'odeurs sont regroupés entre eux et éloignés des locaux sensibles (bureaux, salle de réunion, etc.). 
- Les activités de restauration peuvent générer des sources d'odeurs dans les espaces intérieurs et extérieurs (espaces vert du projet).  
- Le local déchets peut générer des nuisances olfactives. Une climatisation assure l'insufflation d'un air froid (3,5 kW de froid installé) et une bouche de ventilation en façade permet l'évacuation naturelle des odeurs vers l'extérieur.  Cette bouche d'extraction est éloignée des espaces extérieurs utilisés par les usagers. 
- Les vestiaires et les WC peuvent éventuellement être une source d'odeur. Chauqe WC est équipé d'une extraction mécanique (VMC) réglée pour 30m3/h ou 45 m3/h selon les volumes.  Les vestiaires sont équipés du même dispositif avec une extraction à 30m3/h pour les douches et 60m3/h pour les vestiaires. L'extraction est réalisée en toiture, sans nuisance sur les espaces extérieurs. 
Les réseaux de ventilation de la cuisine, des sanitaires et des vestiaires sont séparés. 
</t>
    </r>
    <r>
      <rPr>
        <b/>
        <sz val="8"/>
        <rFont val="Arial"/>
        <family val="2"/>
      </rPr>
      <t>Cf. Plans de recollement CVC</t>
    </r>
    <r>
      <rPr>
        <b/>
        <sz val="8"/>
        <color rgb="FFFF0000"/>
        <rFont val="Arial"/>
        <family val="2"/>
      </rPr>
      <t xml:space="preserve">                                                                                                                                                                </t>
    </r>
    <r>
      <rPr>
        <b/>
        <sz val="8"/>
        <rFont val="Arial"/>
        <family val="2"/>
      </rPr>
      <t>Visite sur site Cf.Carnet d'entretien des équipements.</t>
    </r>
  </si>
  <si>
    <t xml:space="preserve">Un abri au toit solaire est prévu Cf. Plan parking appel d'offre lancé </t>
  </si>
  <si>
    <r>
      <t xml:space="preserve">Cf ci-dessus, </t>
    </r>
    <r>
      <rPr>
        <b/>
        <sz val="8"/>
        <rFont val="Arial"/>
        <family val="2"/>
      </rPr>
      <t xml:space="preserve">Cf. Plan archi RDC                                                                                                                                               Cf. Visite du site (stationnements VL, espaces communs pour les personnels cyclistes), </t>
    </r>
  </si>
  <si>
    <t>Niveau Trsè Performant atteint. : 46/59 points applicables.</t>
  </si>
  <si>
    <t xml:space="preserve">Niveau Performant atteint. : 29/53 points applicables.
</t>
  </si>
  <si>
    <t>Niveau Très Performant atteint. : 26/36 points applicables.</t>
  </si>
  <si>
    <t>Niveau Très Performant atteint : 23/42 points applicables.</t>
  </si>
  <si>
    <t>Niveau Très Performant atteint. : 6/6 points applicables.</t>
  </si>
  <si>
    <t xml:space="preserve">7/13 points applicables </t>
  </si>
  <si>
    <t>10/10 points applicables</t>
  </si>
  <si>
    <t xml:space="preserve">Niveau Performant atteint : 5 points et 59% points applicables en sous cible 13,1 </t>
  </si>
  <si>
    <r>
      <rPr>
        <sz val="8"/>
        <rFont val="Arial"/>
        <family val="2"/>
      </rPr>
      <t>La classe d’étanchéité à l’air des réseaux aérauliques, conformément à la norme EN 12237 [C] sera  a minima de classe B</t>
    </r>
    <r>
      <rPr>
        <b/>
        <sz val="8"/>
        <rFont val="Arial"/>
        <family val="2"/>
      </rPr>
      <t xml:space="preserve"> Cf. Notice environnement p 21,                                                                                                         </t>
    </r>
    <r>
      <rPr>
        <sz val="8"/>
        <rFont val="Arial"/>
        <family val="2"/>
      </rPr>
      <t xml:space="preserve">Les facteurs de fuite sous 510 Pa pour la zone 4 et 502 Pa pour la zone 3 sont inférieurs à 0,5 m3/h/m² : les réseaux sont conforme à la classe d'étanchéité B </t>
    </r>
    <r>
      <rPr>
        <b/>
        <sz val="8"/>
        <rFont val="Arial"/>
        <family val="2"/>
      </rPr>
      <t xml:space="preserve">Cf. FIches de controle d'étanchéité  </t>
    </r>
    <r>
      <rPr>
        <sz val="8"/>
        <rFont val="Arial"/>
        <family val="2"/>
      </rPr>
      <t xml:space="preserve">   </t>
    </r>
    <r>
      <rPr>
        <b/>
        <sz val="8"/>
        <rFont val="Arial"/>
        <family val="2"/>
      </rPr>
      <t xml:space="preserve">                                                                                                                                        </t>
    </r>
    <r>
      <rPr>
        <b/>
        <sz val="8"/>
        <color rgb="FFFF0000"/>
        <rFont val="Arial"/>
        <family val="2"/>
      </rPr>
      <t xml:space="preserve">                                                                                                                                  </t>
    </r>
  </si>
  <si>
    <t>Niveau Performant atteint :13/28 points applicables dont 71% points applicables sur la sous cible 2,4</t>
  </si>
  <si>
    <t>Niveau Très Performant atteint : 08/08 points applicables</t>
  </si>
  <si>
    <r>
      <t xml:space="preserve">Cf. Notices acoustiques                                                                                                                                                                                                                               Rapport de visite de pré-réception intégrant les réserves acoustiques                                                                                                                    Levées de réserves acoustiques,                                                                                                                                                                                                       Rapport de mesures acoustiques: </t>
    </r>
    <r>
      <rPr>
        <b/>
        <u/>
        <sz val="8"/>
        <rFont val="Calibri"/>
        <family val="2"/>
        <scheme val="minor"/>
      </rPr>
      <t>l’isolement aux bruits aériens, de la transmission aux bruits de choc et des bruits d’équipement</t>
    </r>
    <r>
      <rPr>
        <b/>
        <sz val="8"/>
        <rFont val="Calibri"/>
        <family val="2"/>
        <scheme val="minor"/>
      </rPr>
      <t>,</t>
    </r>
  </si>
  <si>
    <t xml:space="preserve">Cf. Rapport de mesures acoustiques                                                                                                                                                                                                Idem ci-dessus </t>
  </si>
  <si>
    <t xml:space="preserve">Cf. Notices acoustiques                                                                                                                                                                                                                             Idem ci-dessus </t>
  </si>
  <si>
    <r>
      <rPr>
        <b/>
        <sz val="9"/>
        <rFont val="Calibri"/>
        <family val="2"/>
        <scheme val="minor"/>
      </rPr>
      <t xml:space="preserve">Respect des valeurs quantitatives ci-dessous </t>
    </r>
    <r>
      <rPr>
        <b/>
        <u/>
        <sz val="9"/>
        <rFont val="Calibri"/>
        <family val="2"/>
        <scheme val="minor"/>
      </rPr>
      <t>pour chaque indicateur acoustique</t>
    </r>
    <r>
      <rPr>
        <b/>
        <sz val="9"/>
        <rFont val="Calibri"/>
        <family val="2"/>
        <scheme val="minor"/>
      </rPr>
      <t xml:space="preserve"> :</t>
    </r>
    <r>
      <rPr>
        <sz val="9"/>
        <rFont val="Calibri"/>
        <family val="2"/>
        <scheme val="minor"/>
      </rPr>
      <t xml:space="preserve">
•</t>
    </r>
    <r>
      <rPr>
        <u/>
        <sz val="9"/>
        <rFont val="Calibri"/>
        <family val="2"/>
        <scheme val="minor"/>
      </rPr>
      <t xml:space="preserve"> Isolement acoustique des espaces vis-à-vis des bruits de l’espace extérieur </t>
    </r>
    <r>
      <rPr>
        <sz val="9"/>
        <rFont val="Calibri"/>
        <family val="2"/>
        <scheme val="minor"/>
      </rPr>
      <t xml:space="preserve">: DnTA,tr ≥ 30 dB
• </t>
    </r>
    <r>
      <rPr>
        <u/>
        <sz val="9"/>
        <rFont val="Calibri"/>
        <family val="2"/>
        <scheme val="minor"/>
      </rPr>
      <t>Niveau de pression pondéré du bruit de choc standardisé L’nT,w transmis dans les espaces :</t>
    </r>
    <r>
      <rPr>
        <sz val="9"/>
        <rFont val="Calibri"/>
        <family val="2"/>
        <scheme val="minor"/>
      </rPr>
      <t xml:space="preserve"> L’nT,w ≤ 60 dB
• </t>
    </r>
    <r>
      <rPr>
        <u/>
        <sz val="9"/>
        <rFont val="Calibri"/>
        <family val="2"/>
        <scheme val="minor"/>
      </rPr>
      <t>Niveau de pression acoustique normalisé LnAT engendré par un équipement :</t>
    </r>
    <r>
      <rPr>
        <sz val="9"/>
        <rFont val="Calibri"/>
        <family val="2"/>
        <scheme val="minor"/>
      </rPr>
      <t xml:space="preserve">
      - LnAT ≤ 43 dB(A)
• </t>
    </r>
    <r>
      <rPr>
        <u/>
        <sz val="9"/>
        <rFont val="Calibri"/>
        <family val="2"/>
        <scheme val="minor"/>
      </rPr>
      <t>Aire d’absorption équivalente (AAE) des revêtements (avec justification de l’homogénéité de en toute zone) :</t>
    </r>
    <r>
      <rPr>
        <sz val="9"/>
        <rFont val="Calibri"/>
        <family val="2"/>
        <scheme val="minor"/>
      </rPr>
      <t xml:space="preserve">
      - AAEsol+plafond ≥ 0,6 S(surface au sol) pour les espaces de bureau ouverts,
      </t>
    </r>
    <r>
      <rPr>
        <b/>
        <sz val="9"/>
        <rFont val="Calibri"/>
        <family val="2"/>
        <scheme val="minor"/>
      </rPr>
      <t>OU</t>
    </r>
    <r>
      <rPr>
        <sz val="9"/>
        <rFont val="Calibri"/>
        <family val="2"/>
        <scheme val="minor"/>
      </rPr>
      <t xml:space="preserve">
      - Temps de réverbération Tr ≤ 0,9 s pour un volume &lt; 250 m3
      - Temps de réverbération Tr ≤ 1 s pour un volume &gt; 250 m3
•</t>
    </r>
    <r>
      <rPr>
        <u/>
        <sz val="9"/>
        <rFont val="Calibri"/>
        <family val="2"/>
        <scheme val="minor"/>
      </rPr>
      <t xml:space="preserve"> Isolement acoustique standardisé pondéré DnTA</t>
    </r>
    <r>
      <rPr>
        <sz val="9"/>
        <rFont val="Calibri"/>
        <family val="2"/>
        <scheme val="minor"/>
      </rPr>
      <t xml:space="preserve"> entre espaces de bureau modulables atteint une fois les plateaux cloisonnés (entre planchers techniques et plafond filant) : DnTA ≥ 32 dB. </t>
    </r>
    <r>
      <rPr>
        <i/>
        <sz val="9"/>
        <rFont val="Calibri"/>
        <family val="2"/>
        <scheme val="minor"/>
      </rPr>
      <t>Si la conception s’arrête au stade des plateaux à aménager, préciser dans le cahier des charges « preneur » les hypothèses d’aménagement qui conditionnent l’atteinte des performances.</t>
    </r>
  </si>
  <si>
    <t xml:space="preserve">Cf. Notices acoustique + Cf. Rapports des mesures acoustiques                                                                                                                                                                                                                                                                                                                                                                     </t>
  </si>
  <si>
    <r>
      <t xml:space="preserve">
 - Intégration des compteurs dans la GTC [Avec un seul compteur pour le chauffage, le refroidissement et la ventilation (système réversible)]  les compteurs pour l'ECS et les équipements électromécaniques sont integrés avec l'eclairage et attentes électriques    </t>
    </r>
    <r>
      <rPr>
        <b/>
        <sz val="8"/>
        <rFont val="Calibri"/>
        <family val="2"/>
        <scheme val="minor"/>
      </rPr>
      <t xml:space="preserve">                                                              
Cf. Analyse fonctionnelle de la GTC</t>
    </r>
  </si>
  <si>
    <r>
      <t xml:space="preserve">
Présence de moyens de comptage pour les usages suivants :
</t>
    </r>
    <r>
      <rPr>
        <b/>
        <sz val="9"/>
        <rFont val="Calibri"/>
        <family val="2"/>
        <scheme val="minor"/>
      </rPr>
      <t>- Chauffage,
- Refroidissement,</t>
    </r>
    <r>
      <rPr>
        <sz val="9"/>
        <rFont val="Calibri"/>
        <family val="2"/>
        <scheme val="minor"/>
      </rPr>
      <t xml:space="preserve">
- Eclairage,
</t>
    </r>
    <r>
      <rPr>
        <b/>
        <sz val="9"/>
        <rFont val="Calibri"/>
        <family val="2"/>
        <scheme val="minor"/>
      </rPr>
      <t>- Ventilation,</t>
    </r>
    <r>
      <rPr>
        <sz val="9"/>
        <rFont val="Calibri"/>
        <family val="2"/>
        <scheme val="minor"/>
      </rPr>
      <t xml:space="preserve">
</t>
    </r>
    <r>
      <rPr>
        <b/>
        <sz val="9"/>
        <rFont val="Calibri"/>
        <family val="2"/>
        <scheme val="minor"/>
      </rPr>
      <t>- Eau chaude sanitaire.</t>
    </r>
    <r>
      <rPr>
        <sz val="9"/>
        <rFont val="Calibri"/>
        <family val="2"/>
        <scheme val="minor"/>
      </rPr>
      <t xml:space="preserve">
</t>
    </r>
  </si>
  <si>
    <r>
      <t xml:space="preserve">
Présence de moyens de comptage pour les équipements ou systèmes allant au-delà des 5 postes cités dans le </t>
    </r>
    <r>
      <rPr>
        <b/>
        <i/>
        <sz val="9"/>
        <rFont val="Calibri"/>
        <family val="2"/>
        <scheme val="minor"/>
      </rPr>
      <t>PR</t>
    </r>
    <r>
      <rPr>
        <sz val="9"/>
        <rFont val="Calibri"/>
        <family val="2"/>
        <scheme val="minor"/>
      </rPr>
      <t xml:space="preserve"> ci-dessus pour les éléments liés au bâti, et a minima pour les postes suivants s’ils existent :
- Equipements électromécaniques,
- Production de froid (process),
- Eclairage des parkings,
- Eclairage extérieur.
</t>
    </r>
  </si>
  <si>
    <t xml:space="preserve">
Niveau Très Performant atteint : 20/30 points.applicables 
</t>
  </si>
  <si>
    <t xml:space="preserve">Niveau Très Performant atteint : 38/55 points applicables.
</t>
  </si>
  <si>
    <t>Deux voitures pour covoiturage sont mis à disposition du personnel. En phase construction des bus sont destinés au transport des compagnons à partir de Ouarzazate jusuq'au Complexe. Les grands taxi qui constituent un transport en commun au Maroc, desservent le complexe solaires depuis la station Total à la sortie de la ville vers le complexe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</si>
</sst>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_-* #,##0\ _€_-;\-* #,##0\ _€_-;_-* &quot;-&quot;??\ _€_-;_-@_-"/>
  </numFmts>
  <fonts count="156" x14ac:knownFonts="1">
    <font>
      <sz val="11"/>
      <color theme="1"/>
      <name val="Calibri"/>
      <family val="2"/>
      <scheme val="minor"/>
    </font>
    <font>
      <sz val="10"/>
      <color theme="1"/>
      <name val="Arial"/>
      <family val="2"/>
    </font>
    <font>
      <sz val="9"/>
      <color theme="1"/>
      <name val="Calibri"/>
      <family val="2"/>
      <scheme val="minor"/>
    </font>
    <font>
      <sz val="8"/>
      <color theme="1"/>
      <name val="Calibri"/>
      <family val="2"/>
      <scheme val="minor"/>
    </font>
    <font>
      <b/>
      <sz val="9"/>
      <color theme="1"/>
      <name val="Calibri"/>
      <family val="2"/>
      <scheme val="minor"/>
    </font>
    <font>
      <sz val="9"/>
      <color theme="4" tint="-0.249977111117893"/>
      <name val="Calibri"/>
      <family val="2"/>
      <scheme val="minor"/>
    </font>
    <font>
      <i/>
      <sz val="8"/>
      <color theme="4" tint="-0.249977111117893"/>
      <name val="Calibri"/>
      <family val="2"/>
      <scheme val="minor"/>
    </font>
    <font>
      <sz val="10"/>
      <color theme="0"/>
      <name val="Calibri"/>
      <family val="2"/>
      <scheme val="minor"/>
    </font>
    <font>
      <b/>
      <sz val="14"/>
      <name val="Verdana"/>
      <family val="2"/>
    </font>
    <font>
      <sz val="9"/>
      <name val="Calibri"/>
      <family val="2"/>
      <scheme val="minor"/>
    </font>
    <font>
      <b/>
      <sz val="11"/>
      <color theme="0"/>
      <name val="Calibri"/>
      <family val="2"/>
      <scheme val="minor"/>
    </font>
    <font>
      <b/>
      <sz val="9"/>
      <color theme="3"/>
      <name val="Calibri"/>
      <family val="2"/>
      <scheme val="minor"/>
    </font>
    <font>
      <u/>
      <sz val="9"/>
      <color theme="1"/>
      <name val="Calibri"/>
      <family val="2"/>
      <scheme val="minor"/>
    </font>
    <font>
      <b/>
      <u/>
      <sz val="10"/>
      <color theme="3"/>
      <name val="Calibri"/>
      <family val="2"/>
      <scheme val="minor"/>
    </font>
    <font>
      <vertAlign val="subscript"/>
      <sz val="9"/>
      <color theme="4" tint="-0.249977111117893"/>
      <name val="Calibri"/>
      <family val="2"/>
      <scheme val="minor"/>
    </font>
    <font>
      <vertAlign val="subscript"/>
      <sz val="9"/>
      <color theme="1"/>
      <name val="Calibri"/>
      <family val="2"/>
      <scheme val="minor"/>
    </font>
    <font>
      <vertAlign val="superscript"/>
      <sz val="9"/>
      <color theme="1"/>
      <name val="Calibri"/>
      <family val="2"/>
      <scheme val="minor"/>
    </font>
    <font>
      <b/>
      <sz val="9"/>
      <name val="Calibri"/>
      <family val="2"/>
      <scheme val="minor"/>
    </font>
    <font>
      <i/>
      <sz val="9"/>
      <color theme="4" tint="-0.249977111117893"/>
      <name val="Calibri"/>
      <family val="2"/>
      <scheme val="minor"/>
    </font>
    <font>
      <b/>
      <i/>
      <sz val="9"/>
      <color rgb="FF92D050"/>
      <name val="Calibri"/>
      <family val="2"/>
      <scheme val="minor"/>
    </font>
    <font>
      <b/>
      <i/>
      <sz val="10"/>
      <color rgb="FF92D050"/>
      <name val="Calibri"/>
      <family val="2"/>
      <scheme val="minor"/>
    </font>
    <font>
      <sz val="10"/>
      <color theme="1"/>
      <name val="Calibri"/>
      <family val="2"/>
      <scheme val="minor"/>
    </font>
    <font>
      <vertAlign val="subscript"/>
      <sz val="10"/>
      <color theme="1"/>
      <name val="Calibri"/>
      <family val="2"/>
      <scheme val="minor"/>
    </font>
    <font>
      <b/>
      <sz val="9"/>
      <color theme="4" tint="-0.249977111117893"/>
      <name val="Calibri"/>
      <family val="2"/>
      <scheme val="minor"/>
    </font>
    <font>
      <sz val="10"/>
      <color theme="4" tint="-0.249977111117893"/>
      <name val="Calibri"/>
      <family val="2"/>
      <scheme val="minor"/>
    </font>
    <font>
      <u/>
      <sz val="9"/>
      <color theme="4" tint="-0.249977111117893"/>
      <name val="Calibri"/>
      <family val="2"/>
      <scheme val="minor"/>
    </font>
    <font>
      <b/>
      <i/>
      <sz val="9"/>
      <color rgb="FF009900"/>
      <name val="Calibri"/>
      <family val="2"/>
      <scheme val="minor"/>
    </font>
    <font>
      <i/>
      <u/>
      <sz val="9"/>
      <color theme="4" tint="-0.249977111117893"/>
      <name val="Calibri"/>
      <family val="2"/>
      <scheme val="minor"/>
    </font>
    <font>
      <b/>
      <sz val="9"/>
      <color theme="3" tint="-0.249977111117893"/>
      <name val="Calibri"/>
      <family val="2"/>
      <scheme val="minor"/>
    </font>
    <font>
      <b/>
      <sz val="10"/>
      <color theme="0"/>
      <name val="Calibri"/>
      <family val="2"/>
      <scheme val="minor"/>
    </font>
    <font>
      <u/>
      <sz val="9"/>
      <name val="Calibri"/>
      <family val="2"/>
      <scheme val="minor"/>
    </font>
    <font>
      <b/>
      <sz val="10"/>
      <color theme="1" tint="0.499984740745262"/>
      <name val="Calibri"/>
      <family val="2"/>
      <scheme val="minor"/>
    </font>
    <font>
      <vertAlign val="superscript"/>
      <sz val="9"/>
      <name val="Calibri"/>
      <family val="2"/>
      <scheme val="minor"/>
    </font>
    <font>
      <b/>
      <sz val="12"/>
      <color theme="0"/>
      <name val="Calibri"/>
      <family val="2"/>
      <scheme val="minor"/>
    </font>
    <font>
      <b/>
      <sz val="10.5"/>
      <color theme="0"/>
      <name val="Calibri"/>
      <family val="2"/>
      <scheme val="minor"/>
    </font>
    <font>
      <b/>
      <u/>
      <sz val="9"/>
      <color theme="1"/>
      <name val="Calibri"/>
      <family val="2"/>
      <scheme val="minor"/>
    </font>
    <font>
      <b/>
      <sz val="10.5"/>
      <color theme="1" tint="0.499984740745262"/>
      <name val="Calibri"/>
      <family val="2"/>
      <scheme val="minor"/>
    </font>
    <font>
      <b/>
      <sz val="10"/>
      <name val="Verdana"/>
      <family val="2"/>
    </font>
    <font>
      <sz val="10"/>
      <color theme="1" tint="0.499984740745262"/>
      <name val="Calibri"/>
      <family val="2"/>
      <scheme val="minor"/>
    </font>
    <font>
      <b/>
      <vertAlign val="subscript"/>
      <sz val="10"/>
      <color theme="1"/>
      <name val="Calibri"/>
      <family val="2"/>
      <scheme val="minor"/>
    </font>
    <font>
      <b/>
      <sz val="10"/>
      <name val="Calibri"/>
      <family val="2"/>
      <scheme val="minor"/>
    </font>
    <font>
      <sz val="10"/>
      <name val="Calibri"/>
      <family val="2"/>
      <scheme val="minor"/>
    </font>
    <font>
      <vertAlign val="superscript"/>
      <sz val="10"/>
      <color theme="1"/>
      <name val="Calibri"/>
      <family val="2"/>
      <scheme val="minor"/>
    </font>
    <font>
      <b/>
      <vertAlign val="superscript"/>
      <sz val="10"/>
      <color theme="4" tint="-0.249977111117893"/>
      <name val="Calibri"/>
      <family val="2"/>
      <scheme val="minor"/>
    </font>
    <font>
      <b/>
      <sz val="11"/>
      <color theme="3" tint="0.39997558519241921"/>
      <name val="Calibri"/>
      <family val="2"/>
      <scheme val="minor"/>
    </font>
    <font>
      <i/>
      <sz val="9"/>
      <color theme="0"/>
      <name val="Calibri"/>
      <family val="2"/>
      <scheme val="minor"/>
    </font>
    <font>
      <b/>
      <sz val="12"/>
      <color theme="6" tint="-0.499984740745262"/>
      <name val="Calibri"/>
      <family val="2"/>
      <scheme val="minor"/>
    </font>
    <font>
      <sz val="11"/>
      <color theme="6" tint="-0.499984740745262"/>
      <name val="Calibri"/>
      <family val="2"/>
      <scheme val="minor"/>
    </font>
    <font>
      <b/>
      <sz val="8"/>
      <color rgb="FF0070C0"/>
      <name val="Calibri"/>
      <family val="2"/>
      <scheme val="minor"/>
    </font>
    <font>
      <sz val="8"/>
      <color theme="0"/>
      <name val="Calibri"/>
      <family val="2"/>
      <scheme val="minor"/>
    </font>
    <font>
      <b/>
      <sz val="11.5"/>
      <color theme="6" tint="-0.499984740745262"/>
      <name val="Calibri"/>
      <family val="2"/>
      <scheme val="minor"/>
    </font>
    <font>
      <sz val="11"/>
      <color theme="1"/>
      <name val="Calibri"/>
      <family val="2"/>
      <scheme val="minor"/>
    </font>
    <font>
      <b/>
      <sz val="28"/>
      <color theme="1"/>
      <name val="Arial"/>
      <family val="2"/>
    </font>
    <font>
      <sz val="10"/>
      <color rgb="FF939598"/>
      <name val="Arial"/>
      <family val="2"/>
    </font>
    <font>
      <sz val="11"/>
      <color theme="1"/>
      <name val="Arial"/>
      <family val="2"/>
    </font>
    <font>
      <b/>
      <sz val="16"/>
      <color theme="0"/>
      <name val="Arial"/>
      <family val="2"/>
    </font>
    <font>
      <b/>
      <sz val="12"/>
      <color rgb="FFBCD12C"/>
      <name val="Arial"/>
      <family val="2"/>
    </font>
    <font>
      <b/>
      <i/>
      <sz val="11"/>
      <color rgb="FFDA0000"/>
      <name val="Arial"/>
      <family val="2"/>
    </font>
    <font>
      <b/>
      <sz val="26"/>
      <color theme="0" tint="-0.34998626667073579"/>
      <name val="Arial"/>
      <family val="2"/>
    </font>
    <font>
      <b/>
      <sz val="20"/>
      <color theme="1"/>
      <name val="Arial"/>
      <family val="2"/>
    </font>
    <font>
      <sz val="11"/>
      <color theme="1" tint="0.499984740745262"/>
      <name val="Calibri"/>
      <family val="2"/>
      <scheme val="minor"/>
    </font>
    <font>
      <b/>
      <sz val="20"/>
      <color rgb="FFDA0000"/>
      <name val="Arial"/>
      <family val="2"/>
    </font>
    <font>
      <b/>
      <sz val="11"/>
      <color rgb="FFDA0000"/>
      <name val="Arial"/>
      <family val="2"/>
    </font>
    <font>
      <sz val="11"/>
      <color rgb="FFDA0000"/>
      <name val="Arial"/>
      <family val="2"/>
    </font>
    <font>
      <sz val="10"/>
      <color rgb="FFDA0000"/>
      <name val="Arial"/>
      <family val="2"/>
    </font>
    <font>
      <b/>
      <sz val="18"/>
      <color rgb="FFDA0000"/>
      <name val="Arial"/>
      <family val="2"/>
    </font>
    <font>
      <b/>
      <sz val="14"/>
      <color theme="0"/>
      <name val="Arial"/>
      <family val="2"/>
    </font>
    <font>
      <sz val="9"/>
      <color theme="1"/>
      <name val="Arial"/>
      <family val="2"/>
    </font>
    <font>
      <b/>
      <sz val="12"/>
      <color theme="6" tint="-0.499984740745262"/>
      <name val="Arial"/>
      <family val="2"/>
    </font>
    <font>
      <sz val="9"/>
      <color theme="6" tint="-0.499984740745262"/>
      <name val="Arial"/>
      <family val="2"/>
    </font>
    <font>
      <sz val="11"/>
      <color theme="6" tint="-0.499984740745262"/>
      <name val="Arial"/>
      <family val="2"/>
    </font>
    <font>
      <b/>
      <sz val="11"/>
      <color theme="3" tint="0.39997558519241921"/>
      <name val="Arial"/>
      <family val="2"/>
    </font>
    <font>
      <i/>
      <sz val="9"/>
      <color theme="0"/>
      <name val="Arial"/>
      <family val="2"/>
    </font>
    <font>
      <sz val="9"/>
      <color theme="4" tint="-0.249977111117893"/>
      <name val="Arial"/>
      <family val="2"/>
    </font>
    <font>
      <sz val="8"/>
      <color theme="1"/>
      <name val="Arial"/>
      <family val="2"/>
    </font>
    <font>
      <i/>
      <sz val="8"/>
      <color theme="4" tint="-0.249977111117893"/>
      <name val="Arial"/>
      <family val="2"/>
    </font>
    <font>
      <i/>
      <sz val="9"/>
      <color theme="4" tint="-0.249977111117893"/>
      <name val="Arial"/>
      <family val="2"/>
    </font>
    <font>
      <b/>
      <sz val="8"/>
      <color rgb="FF0070C0"/>
      <name val="Arial"/>
      <family val="2"/>
    </font>
    <font>
      <sz val="8"/>
      <color theme="0"/>
      <name val="Arial"/>
      <family val="2"/>
    </font>
    <font>
      <b/>
      <sz val="9"/>
      <color theme="1"/>
      <name val="Arial"/>
      <family val="2"/>
    </font>
    <font>
      <sz val="9"/>
      <name val="Arial"/>
      <family val="2"/>
    </font>
    <font>
      <b/>
      <i/>
      <sz val="10"/>
      <color rgb="FF92D050"/>
      <name val="Arial"/>
      <family val="2"/>
    </font>
    <font>
      <b/>
      <sz val="10"/>
      <color theme="0"/>
      <name val="Arial"/>
      <family val="2"/>
    </font>
    <font>
      <vertAlign val="subscript"/>
      <sz val="10"/>
      <color theme="1"/>
      <name val="Arial"/>
      <family val="2"/>
    </font>
    <font>
      <u/>
      <sz val="9"/>
      <color theme="1"/>
      <name val="Arial"/>
      <family val="2"/>
    </font>
    <font>
      <b/>
      <sz val="10.5"/>
      <color theme="0"/>
      <name val="Arial"/>
      <family val="2"/>
    </font>
    <font>
      <b/>
      <sz val="12"/>
      <color theme="0"/>
      <name val="Arial"/>
      <family val="2"/>
    </font>
    <font>
      <b/>
      <sz val="11"/>
      <color theme="0"/>
      <name val="Arial"/>
      <family val="2"/>
    </font>
    <font>
      <b/>
      <u/>
      <sz val="9"/>
      <color theme="1"/>
      <name val="Arial"/>
      <family val="2"/>
    </font>
    <font>
      <sz val="10"/>
      <color theme="4" tint="-0.249977111117893"/>
      <name val="Arial"/>
      <family val="2"/>
    </font>
    <font>
      <sz val="10"/>
      <color theme="1"/>
      <name val="Arial"/>
      <family val="2"/>
    </font>
    <font>
      <b/>
      <vertAlign val="superscript"/>
      <sz val="12"/>
      <color theme="3" tint="0.39994506668294322"/>
      <name val="Arial"/>
      <family val="2"/>
    </font>
    <font>
      <sz val="10"/>
      <color theme="0"/>
      <name val="Arial"/>
      <family val="2"/>
    </font>
    <font>
      <vertAlign val="subscript"/>
      <sz val="11"/>
      <color theme="1"/>
      <name val="Arial"/>
      <family val="2"/>
    </font>
    <font>
      <sz val="11"/>
      <color theme="4" tint="-0.249977111117893"/>
      <name val="Arial"/>
      <family val="2"/>
    </font>
    <font>
      <vertAlign val="superscript"/>
      <sz val="9"/>
      <color theme="1"/>
      <name val="Arial"/>
      <family val="2"/>
    </font>
    <font>
      <b/>
      <sz val="9"/>
      <color theme="4" tint="-0.249977111117893"/>
      <name val="Arial"/>
      <family val="2"/>
    </font>
    <font>
      <i/>
      <sz val="9"/>
      <color theme="1"/>
      <name val="Arial"/>
      <family val="2"/>
    </font>
    <font>
      <i/>
      <vertAlign val="subscript"/>
      <sz val="9"/>
      <color theme="1"/>
      <name val="Arial"/>
      <family val="2"/>
    </font>
    <font>
      <sz val="10"/>
      <color theme="1" tint="0.499984740745262"/>
      <name val="Arial"/>
      <family val="2"/>
    </font>
    <font>
      <b/>
      <sz val="10"/>
      <color theme="1" tint="0.499984740745262"/>
      <name val="Arial"/>
      <family val="2"/>
    </font>
    <font>
      <b/>
      <u/>
      <sz val="10"/>
      <color theme="1" tint="0.499984740745262"/>
      <name val="Arial"/>
      <family val="2"/>
    </font>
    <font>
      <u/>
      <sz val="10"/>
      <color theme="1" tint="0.499984740745262"/>
      <name val="Arial"/>
      <family val="2"/>
    </font>
    <font>
      <i/>
      <u/>
      <sz val="10"/>
      <color theme="1" tint="0.499984740745262"/>
      <name val="Arial"/>
      <family val="2"/>
    </font>
    <font>
      <sz val="11"/>
      <color theme="0"/>
      <name val="Arial"/>
      <family val="2"/>
    </font>
    <font>
      <b/>
      <i/>
      <sz val="11"/>
      <color theme="0"/>
      <name val="Arial"/>
      <family val="2"/>
    </font>
    <font>
      <sz val="10"/>
      <color rgb="FF0070C0"/>
      <name val="Arial"/>
      <family val="2"/>
    </font>
    <font>
      <b/>
      <sz val="10"/>
      <color theme="6" tint="-0.499984740745262"/>
      <name val="Arial"/>
      <family val="2"/>
    </font>
    <font>
      <i/>
      <sz val="8"/>
      <color theme="1"/>
      <name val="Arial"/>
      <family val="2"/>
    </font>
    <font>
      <b/>
      <sz val="10"/>
      <color rgb="FF0070C0"/>
      <name val="Arial"/>
      <family val="2"/>
    </font>
    <font>
      <i/>
      <sz val="10"/>
      <color theme="4" tint="-0.249977111117893"/>
      <name val="Arial"/>
      <family val="2"/>
    </font>
    <font>
      <sz val="10"/>
      <color theme="6" tint="-0.499984740745262"/>
      <name val="Arial"/>
      <family val="2"/>
    </font>
    <font>
      <b/>
      <sz val="8"/>
      <color theme="1"/>
      <name val="Arial"/>
      <family val="2"/>
    </font>
    <font>
      <b/>
      <sz val="8"/>
      <color theme="1"/>
      <name val="Calibri"/>
      <family val="2"/>
      <scheme val="minor"/>
    </font>
    <font>
      <b/>
      <sz val="11"/>
      <color theme="1"/>
      <name val="Calibri"/>
      <family val="2"/>
      <scheme val="minor"/>
    </font>
    <font>
      <b/>
      <sz val="14"/>
      <color theme="1"/>
      <name val="Calibri"/>
      <family val="2"/>
      <scheme val="minor"/>
    </font>
    <font>
      <b/>
      <sz val="9"/>
      <color theme="0"/>
      <name val="Arial"/>
      <family val="2"/>
    </font>
    <font>
      <b/>
      <sz val="10"/>
      <name val="Arial"/>
      <family val="2"/>
    </font>
    <font>
      <sz val="10"/>
      <name val="Arial"/>
      <family val="2"/>
    </font>
    <font>
      <b/>
      <sz val="10"/>
      <color theme="1"/>
      <name val="Calibri"/>
      <family val="2"/>
      <scheme val="minor"/>
    </font>
    <font>
      <sz val="11"/>
      <color theme="0"/>
      <name val="Calibri"/>
      <family val="2"/>
      <scheme val="minor"/>
    </font>
    <font>
      <b/>
      <sz val="8"/>
      <name val="Arial"/>
      <family val="2"/>
    </font>
    <font>
      <i/>
      <sz val="8"/>
      <color theme="1"/>
      <name val="Calibri"/>
      <family val="2"/>
      <scheme val="minor"/>
    </font>
    <font>
      <b/>
      <sz val="8"/>
      <color rgb="FFFF0000"/>
      <name val="Arial"/>
      <family val="2"/>
    </font>
    <font>
      <sz val="8"/>
      <color rgb="FFFF0000"/>
      <name val="Calibri"/>
      <family val="2"/>
      <scheme val="minor"/>
    </font>
    <font>
      <i/>
      <sz val="8"/>
      <name val="Arial"/>
      <family val="2"/>
    </font>
    <font>
      <sz val="8"/>
      <name val="Arial"/>
      <family val="2"/>
    </font>
    <font>
      <b/>
      <sz val="8"/>
      <name val="Calibri"/>
      <family val="2"/>
      <scheme val="minor"/>
    </font>
    <font>
      <i/>
      <sz val="10"/>
      <color theme="1"/>
      <name val="Arial"/>
      <family val="2"/>
    </font>
    <font>
      <sz val="10"/>
      <color rgb="FFFF0000"/>
      <name val="Calibri"/>
      <family val="2"/>
      <scheme val="minor"/>
    </font>
    <font>
      <sz val="8"/>
      <name val="Calibri"/>
      <family val="2"/>
      <scheme val="minor"/>
    </font>
    <font>
      <sz val="8"/>
      <color rgb="FFFF0000"/>
      <name val="Arial"/>
      <family val="2"/>
    </font>
    <font>
      <b/>
      <sz val="8"/>
      <color rgb="FFFF0000"/>
      <name val="Calibri"/>
      <family val="2"/>
      <scheme val="minor"/>
    </font>
    <font>
      <i/>
      <sz val="8"/>
      <name val="Calibri"/>
      <family val="2"/>
      <scheme val="minor"/>
    </font>
    <font>
      <sz val="11"/>
      <name val="Arial"/>
      <family val="2"/>
    </font>
    <font>
      <b/>
      <i/>
      <sz val="8"/>
      <color theme="1"/>
      <name val="Arial"/>
      <family val="2"/>
    </font>
    <font>
      <b/>
      <sz val="11"/>
      <color rgb="FFFF0000"/>
      <name val="Calibri"/>
      <family val="2"/>
      <scheme val="minor"/>
    </font>
    <font>
      <sz val="8"/>
      <color rgb="FF339933"/>
      <name val="Arial"/>
      <family val="2"/>
    </font>
    <font>
      <b/>
      <sz val="8"/>
      <color rgb="FF339933"/>
      <name val="Arial"/>
      <family val="2"/>
    </font>
    <font>
      <sz val="8"/>
      <color rgb="FF009900"/>
      <name val="Arial"/>
      <family val="2"/>
    </font>
    <font>
      <b/>
      <sz val="8"/>
      <color rgb="FF009900"/>
      <name val="Arial"/>
      <family val="2"/>
    </font>
    <font>
      <b/>
      <sz val="8"/>
      <color rgb="FFDA0000"/>
      <name val="Calibri"/>
      <family val="2"/>
      <scheme val="minor"/>
    </font>
    <font>
      <sz val="11"/>
      <color rgb="FFDA0000"/>
      <name val="Calibri"/>
      <family val="2"/>
      <scheme val="minor"/>
    </font>
    <font>
      <sz val="11"/>
      <color rgb="FFFF0000"/>
      <name val="Calibri"/>
      <family val="2"/>
      <scheme val="minor"/>
    </font>
    <font>
      <sz val="11"/>
      <name val="Calibri"/>
      <family val="2"/>
      <scheme val="minor"/>
    </font>
    <font>
      <sz val="9"/>
      <color rgb="FFFF0000"/>
      <name val="Arial"/>
      <family val="2"/>
    </font>
    <font>
      <b/>
      <sz val="10"/>
      <color theme="1"/>
      <name val="Arial"/>
      <family val="2"/>
    </font>
    <font>
      <sz val="9"/>
      <color rgb="FFFF0000"/>
      <name val="Calibri"/>
      <family val="2"/>
      <scheme val="minor"/>
    </font>
    <font>
      <b/>
      <sz val="9"/>
      <color rgb="FFFF0000"/>
      <name val="Calibri"/>
      <family val="2"/>
      <scheme val="minor"/>
    </font>
    <font>
      <u/>
      <sz val="8"/>
      <name val="Calibri"/>
      <family val="2"/>
      <scheme val="minor"/>
    </font>
    <font>
      <b/>
      <i/>
      <sz val="8"/>
      <name val="Arial"/>
      <family val="2"/>
    </font>
    <font>
      <b/>
      <sz val="8"/>
      <color rgb="FFDA0000"/>
      <name val="Arial"/>
      <family val="2"/>
    </font>
    <font>
      <b/>
      <u/>
      <sz val="8"/>
      <name val="Calibri"/>
      <family val="2"/>
      <scheme val="minor"/>
    </font>
    <font>
      <b/>
      <u/>
      <sz val="9"/>
      <name val="Calibri"/>
      <family val="2"/>
      <scheme val="minor"/>
    </font>
    <font>
      <i/>
      <sz val="9"/>
      <name val="Calibri"/>
      <family val="2"/>
      <scheme val="minor"/>
    </font>
    <font>
      <b/>
      <i/>
      <sz val="9"/>
      <name val="Calibri"/>
      <family val="2"/>
      <scheme val="minor"/>
    </font>
  </fonts>
  <fills count="17">
    <fill>
      <patternFill patternType="none"/>
    </fill>
    <fill>
      <patternFill patternType="gray125"/>
    </fill>
    <fill>
      <patternFill patternType="solid">
        <fgColor theme="6" tint="-0.249977111117893"/>
        <bgColor indexed="64"/>
      </patternFill>
    </fill>
    <fill>
      <patternFill patternType="solid">
        <fgColor theme="3" tint="0.39997558519241921"/>
        <bgColor indexed="64"/>
      </patternFill>
    </fill>
    <fill>
      <patternFill patternType="solid">
        <fgColor theme="1"/>
        <bgColor indexed="64"/>
      </patternFill>
    </fill>
    <fill>
      <patternFill patternType="solid">
        <fgColor theme="3" tint="0.79998168889431442"/>
        <bgColor indexed="64"/>
      </patternFill>
    </fill>
    <fill>
      <patternFill patternType="solid">
        <fgColor rgb="FF0070C0"/>
        <bgColor indexed="64"/>
      </patternFill>
    </fill>
    <fill>
      <patternFill patternType="solid">
        <fgColor theme="6" tint="0.79998168889431442"/>
        <bgColor indexed="64"/>
      </patternFill>
    </fill>
    <fill>
      <patternFill patternType="lightUp">
        <fgColor theme="6" tint="-0.499984740745262"/>
        <bgColor indexed="65"/>
      </patternFill>
    </fill>
    <fill>
      <patternFill patternType="solid">
        <fgColor rgb="FFBCD233"/>
        <bgColor indexed="64"/>
      </patternFill>
    </fill>
    <fill>
      <patternFill patternType="solid">
        <fgColor rgb="FFDA0000"/>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5E9E2E"/>
        <bgColor indexed="64"/>
      </patternFill>
    </fill>
    <fill>
      <patternFill patternType="solid">
        <fgColor theme="0"/>
        <bgColor indexed="64"/>
      </patternFill>
    </fill>
    <fill>
      <patternFill patternType="solid">
        <fgColor theme="0" tint="-0.499984740745262"/>
        <bgColor indexed="64"/>
      </patternFill>
    </fill>
  </fills>
  <borders count="121">
    <border>
      <left/>
      <right/>
      <top/>
      <bottom/>
      <diagonal/>
    </border>
    <border>
      <left style="medium">
        <color rgb="FF0070C0"/>
      </left>
      <right style="thin">
        <color rgb="FF0070C0"/>
      </right>
      <top style="medium">
        <color rgb="FF0070C0"/>
      </top>
      <bottom style="dashed">
        <color rgb="FF0070C0"/>
      </bottom>
      <diagonal/>
    </border>
    <border>
      <left style="thin">
        <color rgb="FF0070C0"/>
      </left>
      <right style="thin">
        <color rgb="FF0070C0"/>
      </right>
      <top style="medium">
        <color rgb="FF0070C0"/>
      </top>
      <bottom style="dashed">
        <color rgb="FF0070C0"/>
      </bottom>
      <diagonal/>
    </border>
    <border>
      <left style="thin">
        <color rgb="FF0070C0"/>
      </left>
      <right style="medium">
        <color rgb="FF0070C0"/>
      </right>
      <top style="medium">
        <color rgb="FF0070C0"/>
      </top>
      <bottom style="dashed">
        <color rgb="FF0070C0"/>
      </bottom>
      <diagonal/>
    </border>
    <border>
      <left style="medium">
        <color rgb="FF0070C0"/>
      </left>
      <right style="thin">
        <color rgb="FF0070C0"/>
      </right>
      <top style="dashed">
        <color rgb="FF0070C0"/>
      </top>
      <bottom style="dashed">
        <color rgb="FF0070C0"/>
      </bottom>
      <diagonal/>
    </border>
    <border>
      <left style="thin">
        <color rgb="FF0070C0"/>
      </left>
      <right style="thin">
        <color rgb="FF0070C0"/>
      </right>
      <top style="dashed">
        <color rgb="FF0070C0"/>
      </top>
      <bottom style="dashed">
        <color rgb="FF0070C0"/>
      </bottom>
      <diagonal/>
    </border>
    <border>
      <left style="thin">
        <color rgb="FF0070C0"/>
      </left>
      <right style="medium">
        <color rgb="FF0070C0"/>
      </right>
      <top style="dashed">
        <color rgb="FF0070C0"/>
      </top>
      <bottom style="dashed">
        <color rgb="FF0070C0"/>
      </bottom>
      <diagonal/>
    </border>
    <border>
      <left style="medium">
        <color rgb="FF0070C0"/>
      </left>
      <right style="thin">
        <color rgb="FF0070C0"/>
      </right>
      <top style="dashed">
        <color rgb="FF0070C0"/>
      </top>
      <bottom style="medium">
        <color rgb="FF0070C0"/>
      </bottom>
      <diagonal/>
    </border>
    <border>
      <left style="thin">
        <color rgb="FF0070C0"/>
      </left>
      <right style="thin">
        <color rgb="FF0070C0"/>
      </right>
      <top style="dashed">
        <color rgb="FF0070C0"/>
      </top>
      <bottom style="medium">
        <color rgb="FF0070C0"/>
      </bottom>
      <diagonal/>
    </border>
    <border>
      <left style="thin">
        <color rgb="FF0070C0"/>
      </left>
      <right style="medium">
        <color rgb="FF0070C0"/>
      </right>
      <top style="dashed">
        <color rgb="FF0070C0"/>
      </top>
      <bottom style="medium">
        <color rgb="FF0070C0"/>
      </bottom>
      <diagonal/>
    </border>
    <border>
      <left style="thin">
        <color rgb="FF0070C0"/>
      </left>
      <right style="medium">
        <color rgb="FF0070C0"/>
      </right>
      <top style="thin">
        <color rgb="FF0070C0"/>
      </top>
      <bottom style="thin">
        <color rgb="FF0070C0"/>
      </bottom>
      <diagonal/>
    </border>
    <border>
      <left style="thin">
        <color rgb="FF0070C0"/>
      </left>
      <right style="thin">
        <color rgb="FF0070C0"/>
      </right>
      <top style="dashed">
        <color rgb="FF0070C0"/>
      </top>
      <bottom/>
      <diagonal/>
    </border>
    <border>
      <left style="thin">
        <color rgb="FF0070C0"/>
      </left>
      <right style="medium">
        <color rgb="FF0070C0"/>
      </right>
      <top style="dashed">
        <color rgb="FF0070C0"/>
      </top>
      <bottom/>
      <diagonal/>
    </border>
    <border>
      <left style="thin">
        <color rgb="FF0070C0"/>
      </left>
      <right style="thin">
        <color rgb="FF0070C0"/>
      </right>
      <top/>
      <bottom style="dashed">
        <color rgb="FF0070C0"/>
      </bottom>
      <diagonal/>
    </border>
    <border>
      <left style="thin">
        <color rgb="FF0070C0"/>
      </left>
      <right style="medium">
        <color rgb="FF0070C0"/>
      </right>
      <top/>
      <bottom style="dashed">
        <color rgb="FF0070C0"/>
      </bottom>
      <diagonal/>
    </border>
    <border>
      <left style="thin">
        <color rgb="FF0070C0"/>
      </left>
      <right style="thin">
        <color rgb="FF0070C0"/>
      </right>
      <top style="thin">
        <color rgb="FF0070C0"/>
      </top>
      <bottom style="dashed">
        <color rgb="FF0070C0"/>
      </bottom>
      <diagonal/>
    </border>
    <border>
      <left style="thin">
        <color rgb="FF0070C0"/>
      </left>
      <right style="medium">
        <color rgb="FF0070C0"/>
      </right>
      <top style="thin">
        <color rgb="FF0070C0"/>
      </top>
      <bottom style="dashed">
        <color rgb="FF0070C0"/>
      </bottom>
      <diagonal/>
    </border>
    <border>
      <left style="thin">
        <color rgb="FF0070C0"/>
      </left>
      <right style="thin">
        <color rgb="FF0070C0"/>
      </right>
      <top style="dashed">
        <color rgb="FF0070C0"/>
      </top>
      <bottom style="thin">
        <color rgb="FF0070C0"/>
      </bottom>
      <diagonal/>
    </border>
    <border>
      <left style="thin">
        <color rgb="FF0070C0"/>
      </left>
      <right style="medium">
        <color rgb="FF0070C0"/>
      </right>
      <top style="dashed">
        <color rgb="FF0070C0"/>
      </top>
      <bottom style="thin">
        <color rgb="FF0070C0"/>
      </bottom>
      <diagonal/>
    </border>
    <border>
      <left style="thin">
        <color rgb="FF0070C0"/>
      </left>
      <right style="thin">
        <color rgb="FF0070C0"/>
      </right>
      <top/>
      <bottom style="medium">
        <color rgb="FF0070C0"/>
      </bottom>
      <diagonal/>
    </border>
    <border>
      <left style="thin">
        <color rgb="FF0070C0"/>
      </left>
      <right style="medium">
        <color rgb="FF0070C0"/>
      </right>
      <top/>
      <bottom style="medium">
        <color rgb="FF0070C0"/>
      </bottom>
      <diagonal/>
    </border>
    <border>
      <left style="thin">
        <color rgb="FF0070C0"/>
      </left>
      <right style="medium">
        <color rgb="FF0070C0"/>
      </right>
      <top style="medium">
        <color rgb="FF0070C0"/>
      </top>
      <bottom style="thin">
        <color rgb="FF0070C0"/>
      </bottom>
      <diagonal/>
    </border>
    <border>
      <left style="thin">
        <color rgb="FF0070C0"/>
      </left>
      <right style="thin">
        <color rgb="FF0070C0"/>
      </right>
      <top style="medium">
        <color rgb="FF0070C0"/>
      </top>
      <bottom style="thin">
        <color rgb="FF0070C0"/>
      </bottom>
      <diagonal/>
    </border>
    <border>
      <left style="thin">
        <color rgb="FF0070C0"/>
      </left>
      <right style="thin">
        <color rgb="FF0070C0"/>
      </right>
      <top/>
      <bottom/>
      <diagonal/>
    </border>
    <border>
      <left style="thin">
        <color rgb="FF0070C0"/>
      </left>
      <right style="medium">
        <color rgb="FF0070C0"/>
      </right>
      <top/>
      <bottom/>
      <diagonal/>
    </border>
    <border>
      <left style="thin">
        <color rgb="FF0070C0"/>
      </left>
      <right style="medium">
        <color rgb="FF0070C0"/>
      </right>
      <top style="medium">
        <color rgb="FF0070C0"/>
      </top>
      <bottom style="medium">
        <color rgb="FF0070C0"/>
      </bottom>
      <diagonal/>
    </border>
    <border>
      <left style="thin">
        <color rgb="FF0070C0"/>
      </left>
      <right style="thin">
        <color rgb="FF0070C0"/>
      </right>
      <top style="thin">
        <color rgb="FF0070C0"/>
      </top>
      <bottom style="medium">
        <color rgb="FF0070C0"/>
      </bottom>
      <diagonal/>
    </border>
    <border>
      <left style="thin">
        <color rgb="FF0070C0"/>
      </left>
      <right style="medium">
        <color rgb="FF0070C0"/>
      </right>
      <top style="thin">
        <color rgb="FF0070C0"/>
      </top>
      <bottom style="medium">
        <color rgb="FF0070C0"/>
      </bottom>
      <diagonal/>
    </border>
    <border>
      <left style="thin">
        <color rgb="FF0070C0"/>
      </left>
      <right style="thin">
        <color rgb="FF0070C0"/>
      </right>
      <top style="thin">
        <color rgb="FF0070C0"/>
      </top>
      <bottom style="thin">
        <color rgb="FF0070C0"/>
      </bottom>
      <diagonal/>
    </border>
    <border>
      <left style="medium">
        <color theme="3" tint="0.39991454817346722"/>
      </left>
      <right style="thin">
        <color theme="3" tint="0.39991454817346722"/>
      </right>
      <top style="medium">
        <color theme="3" tint="0.39991454817346722"/>
      </top>
      <bottom style="medium">
        <color theme="3" tint="0.39991454817346722"/>
      </bottom>
      <diagonal/>
    </border>
    <border>
      <left style="medium">
        <color rgb="FF0070C0"/>
      </left>
      <right style="thin">
        <color rgb="FF0070C0"/>
      </right>
      <top style="medium">
        <color rgb="FF0070C0"/>
      </top>
      <bottom style="thin">
        <color rgb="FF0070C0"/>
      </bottom>
      <diagonal/>
    </border>
    <border>
      <left style="medium">
        <color rgb="FF0070C0"/>
      </left>
      <right style="thin">
        <color rgb="FF0070C0"/>
      </right>
      <top style="thin">
        <color rgb="FF0070C0"/>
      </top>
      <bottom style="thin">
        <color rgb="FF0070C0"/>
      </bottom>
      <diagonal/>
    </border>
    <border>
      <left style="medium">
        <color rgb="FF0070C0"/>
      </left>
      <right style="thin">
        <color rgb="FF0070C0"/>
      </right>
      <top style="thin">
        <color rgb="FF0070C0"/>
      </top>
      <bottom style="medium">
        <color rgb="FF0070C0"/>
      </bottom>
      <diagonal/>
    </border>
    <border>
      <left style="medium">
        <color rgb="FF0070C0"/>
      </left>
      <right style="thin">
        <color rgb="FF0070C0"/>
      </right>
      <top style="medium">
        <color rgb="FF0070C0"/>
      </top>
      <bottom style="medium">
        <color rgb="FF0070C0"/>
      </bottom>
      <diagonal/>
    </border>
    <border>
      <left style="thin">
        <color rgb="FF0070C0"/>
      </left>
      <right style="thin">
        <color rgb="FF0070C0"/>
      </right>
      <top style="medium">
        <color rgb="FF0070C0"/>
      </top>
      <bottom style="medium">
        <color rgb="FF0070C0"/>
      </bottom>
      <diagonal/>
    </border>
    <border>
      <left style="thin">
        <color rgb="FF0070C0"/>
      </left>
      <right/>
      <top style="thin">
        <color rgb="FF0070C0"/>
      </top>
      <bottom style="dashed">
        <color rgb="FF0070C0"/>
      </bottom>
      <diagonal/>
    </border>
    <border>
      <left/>
      <right style="thin">
        <color rgb="FF0070C0"/>
      </right>
      <top style="thin">
        <color rgb="FF0070C0"/>
      </top>
      <bottom style="dashed">
        <color rgb="FF0070C0"/>
      </bottom>
      <diagonal/>
    </border>
    <border>
      <left style="thin">
        <color rgb="FF0070C0"/>
      </left>
      <right/>
      <top style="dashed">
        <color rgb="FF0070C0"/>
      </top>
      <bottom style="medium">
        <color rgb="FF0070C0"/>
      </bottom>
      <diagonal/>
    </border>
    <border>
      <left/>
      <right style="thin">
        <color rgb="FF0070C0"/>
      </right>
      <top style="dashed">
        <color rgb="FF0070C0"/>
      </top>
      <bottom style="medium">
        <color rgb="FF0070C0"/>
      </bottom>
      <diagonal/>
    </border>
    <border>
      <left style="thin">
        <color rgb="FF0070C0"/>
      </left>
      <right style="thin">
        <color rgb="FF0070C0"/>
      </right>
      <top style="thin">
        <color rgb="FF0070C0"/>
      </top>
      <bottom/>
      <diagonal/>
    </border>
    <border>
      <left style="thin">
        <color rgb="FF0070C0"/>
      </left>
      <right style="thin">
        <color rgb="FF0070C0"/>
      </right>
      <top style="medium">
        <color rgb="FF0070C0"/>
      </top>
      <bottom/>
      <diagonal/>
    </border>
    <border>
      <left style="thin">
        <color rgb="FF0070C0"/>
      </left>
      <right/>
      <top style="dashed">
        <color rgb="FF0070C0"/>
      </top>
      <bottom style="dashed">
        <color rgb="FF0070C0"/>
      </bottom>
      <diagonal/>
    </border>
    <border>
      <left/>
      <right style="thin">
        <color rgb="FF0070C0"/>
      </right>
      <top style="dashed">
        <color rgb="FF0070C0"/>
      </top>
      <bottom style="dashed">
        <color rgb="FF0070C0"/>
      </bottom>
      <diagonal/>
    </border>
    <border>
      <left/>
      <right style="thin">
        <color rgb="FF0070C0"/>
      </right>
      <top/>
      <bottom style="dashed">
        <color rgb="FF0070C0"/>
      </bottom>
      <diagonal/>
    </border>
    <border>
      <left style="thin">
        <color rgb="FF0070C0"/>
      </left>
      <right/>
      <top style="dashed">
        <color rgb="FF0070C0"/>
      </top>
      <bottom style="thin">
        <color rgb="FF0070C0"/>
      </bottom>
      <diagonal/>
    </border>
    <border>
      <left/>
      <right style="thin">
        <color rgb="FF0070C0"/>
      </right>
      <top style="dashed">
        <color rgb="FF0070C0"/>
      </top>
      <bottom style="thin">
        <color rgb="FF0070C0"/>
      </bottom>
      <diagonal/>
    </border>
    <border>
      <left style="medium">
        <color rgb="FF0070C0"/>
      </left>
      <right style="thin">
        <color rgb="FF0070C0"/>
      </right>
      <top/>
      <bottom/>
      <diagonal/>
    </border>
    <border>
      <left style="thin">
        <color rgb="FF0070C0"/>
      </left>
      <right style="thin">
        <color rgb="FF0070C0"/>
      </right>
      <top/>
      <bottom style="thin">
        <color rgb="FF0070C0"/>
      </bottom>
      <diagonal/>
    </border>
    <border>
      <left style="medium">
        <color rgb="FF0070C0"/>
      </left>
      <right style="thin">
        <color rgb="FF0070C0"/>
      </right>
      <top/>
      <bottom style="thin">
        <color rgb="FF0070C0"/>
      </bottom>
      <diagonal/>
    </border>
    <border>
      <left style="medium">
        <color rgb="FF0070C0"/>
      </left>
      <right style="thin">
        <color rgb="FF0070C0"/>
      </right>
      <top style="medium">
        <color rgb="FF0070C0"/>
      </top>
      <bottom/>
      <diagonal/>
    </border>
    <border>
      <left style="medium">
        <color rgb="FF0070C0"/>
      </left>
      <right style="thin">
        <color rgb="FF0070C0"/>
      </right>
      <top/>
      <bottom style="medium">
        <color rgb="FF0070C0"/>
      </bottom>
      <diagonal/>
    </border>
    <border>
      <left style="thin">
        <color rgb="FF0070C0"/>
      </left>
      <right style="medium">
        <color rgb="FF0070C0"/>
      </right>
      <top/>
      <bottom style="thin">
        <color rgb="FF0070C0"/>
      </bottom>
      <diagonal/>
    </border>
    <border>
      <left style="thin">
        <color rgb="FF0070C0"/>
      </left>
      <right style="medium">
        <color rgb="FF0070C0"/>
      </right>
      <top style="thin">
        <color rgb="FF0070C0"/>
      </top>
      <bottom/>
      <diagonal/>
    </border>
    <border>
      <left style="thin">
        <color rgb="FF0070C0"/>
      </left>
      <right/>
      <top style="medium">
        <color rgb="FF0070C0"/>
      </top>
      <bottom style="dashed">
        <color rgb="FF0070C0"/>
      </bottom>
      <diagonal/>
    </border>
    <border>
      <left/>
      <right style="thin">
        <color rgb="FF0070C0"/>
      </right>
      <top style="medium">
        <color rgb="FF0070C0"/>
      </top>
      <bottom style="dashed">
        <color rgb="FF0070C0"/>
      </bottom>
      <diagonal/>
    </border>
    <border>
      <left/>
      <right style="thin">
        <color rgb="FF0070C0"/>
      </right>
      <top/>
      <bottom style="thin">
        <color rgb="FF0070C0"/>
      </bottom>
      <diagonal/>
    </border>
    <border>
      <left style="thin">
        <color rgb="FF0070C0"/>
      </left>
      <right/>
      <top style="dashed">
        <color rgb="FF0070C0"/>
      </top>
      <bottom/>
      <diagonal/>
    </border>
    <border>
      <left/>
      <right style="thin">
        <color rgb="FF0070C0"/>
      </right>
      <top style="dashed">
        <color rgb="FF0070C0"/>
      </top>
      <bottom/>
      <diagonal/>
    </border>
    <border>
      <left style="medium">
        <color rgb="FF0070C0"/>
      </left>
      <right style="thin">
        <color rgb="FF0070C0"/>
      </right>
      <top style="thin">
        <color rgb="FF0070C0"/>
      </top>
      <bottom/>
      <diagonal/>
    </border>
    <border>
      <left style="medium">
        <color rgb="FF0070C0"/>
      </left>
      <right/>
      <top/>
      <bottom/>
      <diagonal/>
    </border>
    <border>
      <left style="thin">
        <color theme="3" tint="0.39991454817346722"/>
      </left>
      <right/>
      <top style="medium">
        <color theme="3" tint="0.39991454817346722"/>
      </top>
      <bottom style="medium">
        <color theme="3" tint="0.39991454817346722"/>
      </bottom>
      <diagonal/>
    </border>
    <border>
      <left style="thin">
        <color theme="3" tint="0.39991454817346722"/>
      </left>
      <right/>
      <top style="medium">
        <color theme="3" tint="0.39991454817346722"/>
      </top>
      <bottom style="thin">
        <color theme="3" tint="0.39991454817346722"/>
      </bottom>
      <diagonal/>
    </border>
    <border>
      <left style="thin">
        <color theme="3" tint="0.39991454817346722"/>
      </left>
      <right/>
      <top style="thin">
        <color theme="3" tint="0.39991454817346722"/>
      </top>
      <bottom style="thin">
        <color theme="3" tint="0.39991454817346722"/>
      </bottom>
      <diagonal/>
    </border>
    <border>
      <left style="thin">
        <color theme="3" tint="0.39991454817346722"/>
      </left>
      <right/>
      <top style="thin">
        <color theme="3" tint="0.39991454817346722"/>
      </top>
      <bottom style="medium">
        <color theme="3" tint="0.39991454817346722"/>
      </bottom>
      <diagonal/>
    </border>
    <border>
      <left style="medium">
        <color rgb="FF0070C0"/>
      </left>
      <right style="thin">
        <color rgb="FF0070C0"/>
      </right>
      <top style="thin">
        <color rgb="FF0070C0"/>
      </top>
      <bottom style="dashed">
        <color rgb="FF0070C0"/>
      </bottom>
      <diagonal/>
    </border>
    <border>
      <left style="medium">
        <color rgb="FF0070C0"/>
      </left>
      <right style="thin">
        <color rgb="FF0070C0"/>
      </right>
      <top style="dashed">
        <color rgb="FF0070C0"/>
      </top>
      <bottom style="thin">
        <color rgb="FF0070C0"/>
      </bottom>
      <diagonal/>
    </border>
    <border>
      <left style="medium">
        <color rgb="FF0070C0"/>
      </left>
      <right style="thin">
        <color rgb="FF0070C0"/>
      </right>
      <top/>
      <bottom style="dashed">
        <color rgb="FF0070C0"/>
      </bottom>
      <diagonal/>
    </border>
    <border>
      <left/>
      <right/>
      <top style="medium">
        <color rgb="FF0070C0"/>
      </top>
      <bottom style="medium">
        <color rgb="FF0070C0"/>
      </bottom>
      <diagonal/>
    </border>
    <border>
      <left/>
      <right style="thin">
        <color rgb="FF0070C0"/>
      </right>
      <top/>
      <bottom/>
      <diagonal/>
    </border>
    <border>
      <left style="medium">
        <color rgb="FF0070C0"/>
      </left>
      <right/>
      <top style="medium">
        <color rgb="FF0070C0"/>
      </top>
      <bottom style="medium">
        <color rgb="FF0070C0"/>
      </bottom>
      <diagonal/>
    </border>
    <border>
      <left/>
      <right style="medium">
        <color rgb="FF0070C0"/>
      </right>
      <top style="medium">
        <color rgb="FF0070C0"/>
      </top>
      <bottom style="medium">
        <color rgb="FF0070C0"/>
      </bottom>
      <diagonal/>
    </border>
    <border>
      <left style="medium">
        <color rgb="FF0070C0"/>
      </left>
      <right/>
      <top style="medium">
        <color rgb="FF0070C0"/>
      </top>
      <bottom/>
      <diagonal/>
    </border>
    <border>
      <left/>
      <right style="medium">
        <color rgb="FF0070C0"/>
      </right>
      <top style="medium">
        <color rgb="FF0070C0"/>
      </top>
      <bottom/>
      <diagonal/>
    </border>
    <border>
      <left style="medium">
        <color theme="6" tint="-0.499984740745262"/>
      </left>
      <right/>
      <top style="medium">
        <color theme="6" tint="-0.499984740745262"/>
      </top>
      <bottom style="medium">
        <color theme="6" tint="-0.499984740745262"/>
      </bottom>
      <diagonal/>
    </border>
    <border>
      <left/>
      <right/>
      <top style="medium">
        <color theme="6" tint="-0.499984740745262"/>
      </top>
      <bottom style="medium">
        <color theme="6" tint="-0.499984740745262"/>
      </bottom>
      <diagonal/>
    </border>
    <border>
      <left/>
      <right style="medium">
        <color theme="6" tint="-0.499984740745262"/>
      </right>
      <top style="medium">
        <color theme="6" tint="-0.499984740745262"/>
      </top>
      <bottom style="medium">
        <color theme="6" tint="-0.499984740745262"/>
      </bottom>
      <diagonal/>
    </border>
    <border>
      <left style="medium">
        <color rgb="FF0070C0"/>
      </left>
      <right/>
      <top/>
      <bottom style="medium">
        <color theme="0"/>
      </bottom>
      <diagonal/>
    </border>
    <border>
      <left style="medium">
        <color rgb="FF0070C0"/>
      </left>
      <right/>
      <top style="medium">
        <color theme="0"/>
      </top>
      <bottom style="medium">
        <color theme="0"/>
      </bottom>
      <diagonal/>
    </border>
    <border>
      <left style="medium">
        <color rgb="FF0070C0"/>
      </left>
      <right/>
      <top style="medium">
        <color theme="0"/>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rgb="FF0070C0"/>
      </left>
      <right/>
      <top style="thin">
        <color rgb="FF0070C0"/>
      </top>
      <bottom style="medium">
        <color rgb="FF0070C0"/>
      </bottom>
      <diagonal/>
    </border>
    <border>
      <left/>
      <right style="thin">
        <color rgb="FF0070C0"/>
      </right>
      <top style="thin">
        <color rgb="FF0070C0"/>
      </top>
      <bottom style="medium">
        <color rgb="FF0070C0"/>
      </bottom>
      <diagonal/>
    </border>
    <border>
      <left style="thin">
        <color rgb="FF0070C0"/>
      </left>
      <right/>
      <top style="medium">
        <color rgb="FF0070C0"/>
      </top>
      <bottom style="thin">
        <color rgb="FF0070C0"/>
      </bottom>
      <diagonal/>
    </border>
    <border>
      <left/>
      <right style="thin">
        <color rgb="FF0070C0"/>
      </right>
      <top style="medium">
        <color rgb="FF0070C0"/>
      </top>
      <bottom style="thin">
        <color rgb="FF0070C0"/>
      </bottom>
      <diagonal/>
    </border>
    <border>
      <left style="thin">
        <color rgb="FF0070C0"/>
      </left>
      <right/>
      <top style="medium">
        <color rgb="FF0070C0"/>
      </top>
      <bottom style="medium">
        <color rgb="FF0070C0"/>
      </bottom>
      <diagonal/>
    </border>
    <border>
      <left/>
      <right style="thin">
        <color rgb="FF0070C0"/>
      </right>
      <top style="medium">
        <color rgb="FF0070C0"/>
      </top>
      <bottom style="medium">
        <color rgb="FF0070C0"/>
      </bottom>
      <diagonal/>
    </border>
    <border>
      <left/>
      <right/>
      <top/>
      <bottom style="medium">
        <color rgb="FF0070C0"/>
      </bottom>
      <diagonal/>
    </border>
    <border>
      <left/>
      <right/>
      <top style="medium">
        <color rgb="FF0070C0"/>
      </top>
      <bottom style="thin">
        <color rgb="FF0070C0"/>
      </bottom>
      <diagonal/>
    </border>
    <border>
      <left/>
      <right/>
      <top style="thin">
        <color rgb="FF0070C0"/>
      </top>
      <bottom style="medium">
        <color rgb="FF0070C0"/>
      </bottom>
      <diagonal/>
    </border>
    <border>
      <left/>
      <right/>
      <top style="medium">
        <color theme="6" tint="-0.499984740745262"/>
      </top>
      <bottom style="medium">
        <color rgb="FF0070C0"/>
      </bottom>
      <diagonal/>
    </border>
    <border>
      <left style="thin">
        <color rgb="FF0070C0"/>
      </left>
      <right/>
      <top style="thin">
        <color rgb="FF0070C0"/>
      </top>
      <bottom style="thin">
        <color rgb="FF0070C0"/>
      </bottom>
      <diagonal/>
    </border>
    <border>
      <left/>
      <right/>
      <top style="thin">
        <color rgb="FF0070C0"/>
      </top>
      <bottom style="thin">
        <color rgb="FF0070C0"/>
      </bottom>
      <diagonal/>
    </border>
    <border>
      <left/>
      <right style="thin">
        <color rgb="FF0070C0"/>
      </right>
      <top style="thin">
        <color rgb="FF0070C0"/>
      </top>
      <bottom style="thin">
        <color rgb="FF0070C0"/>
      </bottom>
      <diagonal/>
    </border>
    <border>
      <left/>
      <right/>
      <top style="medium">
        <color theme="6" tint="-0.499984740745262"/>
      </top>
      <bottom/>
      <diagonal/>
    </border>
    <border>
      <left/>
      <right/>
      <top style="medium">
        <color theme="3" tint="0.39991454817346722"/>
      </top>
      <bottom style="medium">
        <color theme="3" tint="0.39991454817346722"/>
      </bottom>
      <diagonal/>
    </border>
    <border>
      <left/>
      <right style="thin">
        <color theme="3" tint="0.39991454817346722"/>
      </right>
      <top style="medium">
        <color theme="3" tint="0.39991454817346722"/>
      </top>
      <bottom style="medium">
        <color theme="3" tint="0.39991454817346722"/>
      </bottom>
      <diagonal/>
    </border>
    <border>
      <left/>
      <right/>
      <top style="thin">
        <color theme="3" tint="0.39991454817346722"/>
      </top>
      <bottom style="medium">
        <color theme="3" tint="0.39991454817346722"/>
      </bottom>
      <diagonal/>
    </border>
    <border>
      <left/>
      <right style="thin">
        <color theme="3" tint="0.39991454817346722"/>
      </right>
      <top style="thin">
        <color theme="3" tint="0.39991454817346722"/>
      </top>
      <bottom style="medium">
        <color theme="3" tint="0.39991454817346722"/>
      </bottom>
      <diagonal/>
    </border>
    <border>
      <left/>
      <right/>
      <top style="thin">
        <color theme="3" tint="0.39991454817346722"/>
      </top>
      <bottom style="thin">
        <color theme="3" tint="0.39991454817346722"/>
      </bottom>
      <diagonal/>
    </border>
    <border>
      <left/>
      <right style="thin">
        <color theme="3" tint="0.39991454817346722"/>
      </right>
      <top style="thin">
        <color theme="3" tint="0.39991454817346722"/>
      </top>
      <bottom style="thin">
        <color theme="3" tint="0.39991454817346722"/>
      </bottom>
      <diagonal/>
    </border>
    <border>
      <left/>
      <right/>
      <top style="medium">
        <color theme="3" tint="0.39991454817346722"/>
      </top>
      <bottom style="thin">
        <color theme="3" tint="0.39991454817346722"/>
      </bottom>
      <diagonal/>
    </border>
    <border>
      <left/>
      <right style="thin">
        <color theme="3" tint="0.39991454817346722"/>
      </right>
      <top style="medium">
        <color theme="3" tint="0.39991454817346722"/>
      </top>
      <bottom style="thin">
        <color theme="3" tint="0.39991454817346722"/>
      </bottom>
      <diagonal/>
    </border>
    <border>
      <left style="medium">
        <color theme="3" tint="0.39991454817346722"/>
      </left>
      <right style="thin">
        <color theme="3" tint="0.39991454817346722"/>
      </right>
      <top style="medium">
        <color theme="3" tint="0.39991454817346722"/>
      </top>
      <bottom/>
      <diagonal/>
    </border>
    <border>
      <left style="medium">
        <color theme="3" tint="0.39991454817346722"/>
      </left>
      <right style="thin">
        <color theme="3" tint="0.39991454817346722"/>
      </right>
      <top/>
      <bottom/>
      <diagonal/>
    </border>
    <border>
      <left style="medium">
        <color theme="3" tint="0.39991454817346722"/>
      </left>
      <right style="thin">
        <color theme="3" tint="0.39991454817346722"/>
      </right>
      <top/>
      <bottom style="medium">
        <color theme="3" tint="0.39991454817346722"/>
      </bottom>
      <diagonal/>
    </border>
    <border>
      <left style="thin">
        <color theme="3" tint="0.39991454817346722"/>
      </left>
      <right/>
      <top style="medium">
        <color rgb="FF0070C0"/>
      </top>
      <bottom style="thin">
        <color theme="3" tint="0.39991454817346722"/>
      </bottom>
      <diagonal/>
    </border>
    <border>
      <left/>
      <right/>
      <top style="medium">
        <color rgb="FF0070C0"/>
      </top>
      <bottom style="thin">
        <color theme="3" tint="0.39991454817346722"/>
      </bottom>
      <diagonal/>
    </border>
    <border>
      <left/>
      <right style="thin">
        <color theme="3" tint="0.39991454817346722"/>
      </right>
      <top style="medium">
        <color rgb="FF0070C0"/>
      </top>
      <bottom style="thin">
        <color theme="3" tint="0.3999145481734672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1" tint="0.499984740745262"/>
      </left>
      <right style="thin">
        <color theme="1" tint="0.499984740745262"/>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rgb="FF0070C0"/>
      </right>
      <top style="thin">
        <color rgb="FF0070C0"/>
      </top>
      <bottom style="medium">
        <color rgb="FF0070C0"/>
      </bottom>
      <diagonal/>
    </border>
  </borders>
  <cellStyleXfs count="11">
    <xf numFmtId="0" fontId="0" fillId="0" borderId="0"/>
    <xf numFmtId="0" fontId="54" fillId="0" borderId="0"/>
    <xf numFmtId="0" fontId="55" fillId="9" borderId="0">
      <alignment horizontal="left"/>
    </xf>
    <xf numFmtId="0" fontId="55" fillId="10" borderId="0">
      <alignment horizontal="left"/>
    </xf>
    <xf numFmtId="0" fontId="56" fillId="0" borderId="0">
      <alignment vertical="center"/>
    </xf>
    <xf numFmtId="0" fontId="57" fillId="0" borderId="0">
      <alignment horizontal="left" vertical="center"/>
    </xf>
    <xf numFmtId="0" fontId="58" fillId="0" borderId="0">
      <alignment horizontal="justify" vertical="center" wrapText="1"/>
    </xf>
    <xf numFmtId="0" fontId="52" fillId="0" borderId="0">
      <alignment horizontal="center" vertical="center" wrapText="1"/>
    </xf>
    <xf numFmtId="0" fontId="51" fillId="0" borderId="0" applyAlignment="0">
      <alignment horizontal="center" vertical="center" wrapText="1"/>
    </xf>
    <xf numFmtId="43" fontId="51" fillId="0" borderId="0" applyFont="0" applyFill="0" applyBorder="0" applyAlignment="0" applyProtection="0"/>
    <xf numFmtId="9" fontId="51" fillId="0" borderId="0" applyFont="0" applyFill="0" applyBorder="0" applyAlignment="0" applyProtection="0"/>
  </cellStyleXfs>
  <cellXfs count="745">
    <xf numFmtId="0" fontId="0" fillId="0" borderId="0" xfId="0"/>
    <xf numFmtId="0" fontId="2" fillId="0" borderId="0" xfId="0" applyFont="1" applyAlignment="1">
      <alignment horizontal="left" vertical="top" wrapText="1" indent="1"/>
    </xf>
    <xf numFmtId="0" fontId="3" fillId="0" borderId="0" xfId="0" applyFont="1" applyAlignment="1">
      <alignment horizontal="left" vertical="top" wrapText="1" indent="1"/>
    </xf>
    <xf numFmtId="0" fontId="0" fillId="0" borderId="0" xfId="0" applyAlignment="1">
      <alignment horizontal="left" indent="1"/>
    </xf>
    <xf numFmtId="0" fontId="0" fillId="0" borderId="0" xfId="0" applyAlignment="1">
      <alignment vertical="center"/>
    </xf>
    <xf numFmtId="0" fontId="2" fillId="0" borderId="0" xfId="0" applyFont="1" applyAlignment="1">
      <alignment horizontal="left" vertical="center" wrapText="1"/>
    </xf>
    <xf numFmtId="0" fontId="3" fillId="0" borderId="0" xfId="0" applyFont="1" applyAlignment="1">
      <alignment horizontal="left" vertical="center" wrapText="1" indent="1"/>
    </xf>
    <xf numFmtId="0" fontId="5" fillId="0" borderId="0" xfId="0" applyFont="1" applyAlignment="1">
      <alignment horizontal="left" vertical="center" wrapText="1" indent="1"/>
    </xf>
    <xf numFmtId="0" fontId="5" fillId="0" borderId="29" xfId="0" applyFont="1" applyBorder="1" applyAlignment="1">
      <alignment horizontal="left" vertical="center" wrapText="1" indent="1"/>
    </xf>
    <xf numFmtId="0" fontId="5" fillId="0" borderId="0" xfId="0" applyFont="1" applyBorder="1" applyAlignment="1">
      <alignment horizontal="left" vertical="center" wrapText="1" indent="1"/>
    </xf>
    <xf numFmtId="0" fontId="2" fillId="0" borderId="0" xfId="0" applyFont="1" applyBorder="1" applyAlignment="1">
      <alignment horizontal="left" vertical="center" wrapText="1" indent="1"/>
    </xf>
    <xf numFmtId="0" fontId="5" fillId="0" borderId="33" xfId="0" applyFont="1" applyBorder="1" applyAlignment="1">
      <alignment horizontal="left" vertical="center" wrapText="1" indent="1"/>
    </xf>
    <xf numFmtId="0" fontId="8" fillId="0" borderId="0" xfId="0" applyFont="1" applyAlignment="1">
      <alignment vertical="center"/>
    </xf>
    <xf numFmtId="0" fontId="6" fillId="0" borderId="0" xfId="0" applyFont="1" applyAlignment="1">
      <alignment horizontal="left" vertical="center" indent="1"/>
    </xf>
    <xf numFmtId="0" fontId="2" fillId="0" borderId="56" xfId="0" applyFont="1" applyBorder="1" applyAlignment="1">
      <alignment horizontal="left" vertical="center" wrapText="1" indent="1"/>
    </xf>
    <xf numFmtId="0" fontId="2" fillId="0" borderId="57" xfId="0" applyFont="1" applyBorder="1" applyAlignment="1">
      <alignment horizontal="left" vertical="center" wrapText="1" indent="1"/>
    </xf>
    <xf numFmtId="0" fontId="33" fillId="4" borderId="0" xfId="0" applyFont="1" applyFill="1" applyBorder="1" applyAlignment="1">
      <alignment horizontal="left" vertical="center" indent="1"/>
    </xf>
    <xf numFmtId="0" fontId="34" fillId="4" borderId="0" xfId="0" applyFont="1" applyFill="1" applyBorder="1" applyAlignment="1">
      <alignment horizontal="left" vertical="center" indent="1"/>
    </xf>
    <xf numFmtId="0" fontId="33" fillId="0" borderId="0" xfId="0" applyFont="1" applyFill="1" applyBorder="1" applyAlignment="1">
      <alignment horizontal="left" vertical="center" indent="1"/>
    </xf>
    <xf numFmtId="0" fontId="0" fillId="0" borderId="0" xfId="0" applyFill="1" applyAlignment="1">
      <alignment vertical="center"/>
    </xf>
    <xf numFmtId="0" fontId="36" fillId="0" borderId="0" xfId="0" applyFont="1" applyFill="1" applyBorder="1" applyAlignment="1">
      <alignment horizontal="left" vertical="center" indent="1"/>
    </xf>
    <xf numFmtId="0" fontId="21" fillId="0" borderId="0" xfId="0" applyFont="1"/>
    <xf numFmtId="0" fontId="37" fillId="0" borderId="0" xfId="0" applyFont="1" applyAlignment="1">
      <alignment vertical="center"/>
    </xf>
    <xf numFmtId="0" fontId="38" fillId="2" borderId="0" xfId="0" applyFont="1" applyFill="1" applyAlignment="1">
      <alignment horizontal="left" vertical="top" wrapText="1" indent="1"/>
    </xf>
    <xf numFmtId="0" fontId="21" fillId="2" borderId="0" xfId="0" applyFont="1" applyFill="1" applyAlignment="1">
      <alignment horizontal="left" vertical="top" wrapText="1" indent="1"/>
    </xf>
    <xf numFmtId="0" fontId="2" fillId="2" borderId="0" xfId="0" applyFont="1" applyFill="1" applyAlignment="1">
      <alignment horizontal="left" vertical="top" wrapText="1" indent="1"/>
    </xf>
    <xf numFmtId="0" fontId="0" fillId="2" borderId="0" xfId="0" applyFill="1"/>
    <xf numFmtId="0" fontId="0" fillId="0" borderId="0" xfId="0" applyFont="1" applyAlignment="1">
      <alignment horizontal="center" vertical="center" wrapText="1"/>
    </xf>
    <xf numFmtId="0" fontId="0" fillId="0" borderId="0" xfId="0" applyFont="1" applyBorder="1" applyAlignment="1">
      <alignment horizontal="center" vertical="center" wrapText="1"/>
    </xf>
    <xf numFmtId="0" fontId="10" fillId="4" borderId="0" xfId="0" applyFont="1" applyFill="1" applyBorder="1" applyAlignment="1">
      <alignment horizontal="left" vertical="center" indent="1"/>
    </xf>
    <xf numFmtId="0" fontId="10" fillId="0" borderId="0" xfId="0" applyFont="1" applyFill="1" applyBorder="1" applyAlignment="1">
      <alignment horizontal="left" vertical="center" indent="1"/>
    </xf>
    <xf numFmtId="0" fontId="0" fillId="5" borderId="25" xfId="0" applyFont="1" applyFill="1" applyBorder="1" applyAlignment="1">
      <alignment horizontal="center" vertical="center" wrapText="1"/>
    </xf>
    <xf numFmtId="0" fontId="0" fillId="5" borderId="3" xfId="0" applyFont="1" applyFill="1" applyBorder="1" applyAlignment="1">
      <alignment horizontal="center" vertical="center" wrapText="1"/>
    </xf>
    <xf numFmtId="0" fontId="0" fillId="5" borderId="9"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21" xfId="0" applyFont="1" applyFill="1" applyBorder="1" applyAlignment="1">
      <alignment horizontal="center" vertical="center" wrapText="1"/>
    </xf>
    <xf numFmtId="0" fontId="0" fillId="5" borderId="27"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1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18" xfId="0" applyFont="1" applyFill="1" applyBorder="1" applyAlignment="1">
      <alignment horizontal="center" vertical="center" wrapText="1"/>
    </xf>
    <xf numFmtId="0" fontId="0" fillId="5" borderId="6" xfId="0" applyFont="1" applyFill="1" applyBorder="1" applyAlignment="1">
      <alignment horizontal="center" vertical="center" wrapText="1"/>
    </xf>
    <xf numFmtId="0" fontId="0" fillId="5" borderId="51" xfId="0" applyFont="1" applyFill="1" applyBorder="1" applyAlignment="1">
      <alignment horizontal="center" vertical="center" wrapText="1"/>
    </xf>
    <xf numFmtId="0" fontId="0" fillId="5" borderId="52" xfId="0" applyFont="1" applyFill="1" applyBorder="1" applyAlignment="1">
      <alignment horizontal="center" vertical="center" wrapText="1"/>
    </xf>
    <xf numFmtId="0" fontId="0" fillId="5" borderId="61" xfId="0" applyFont="1" applyFill="1" applyBorder="1" applyAlignment="1">
      <alignment horizontal="center" vertical="center" wrapText="1"/>
    </xf>
    <xf numFmtId="0" fontId="0" fillId="5" borderId="63" xfId="0" applyFont="1" applyFill="1" applyBorder="1" applyAlignment="1">
      <alignment horizontal="center" vertical="center" wrapText="1"/>
    </xf>
    <xf numFmtId="0" fontId="0" fillId="5" borderId="60" xfId="0" applyFont="1" applyFill="1" applyBorder="1" applyAlignment="1">
      <alignment horizontal="center" vertical="center" wrapText="1"/>
    </xf>
    <xf numFmtId="0" fontId="0" fillId="5" borderId="62" xfId="0" applyFont="1" applyFill="1" applyBorder="1" applyAlignment="1">
      <alignment horizontal="center" vertical="center" wrapText="1"/>
    </xf>
    <xf numFmtId="0" fontId="45" fillId="3" borderId="0" xfId="0" applyFont="1" applyFill="1" applyAlignment="1">
      <alignment horizontal="center" vertical="center" wrapText="1"/>
    </xf>
    <xf numFmtId="0" fontId="2" fillId="0" borderId="0" xfId="0" applyFont="1" applyAlignment="1">
      <alignment horizontal="center"/>
    </xf>
    <xf numFmtId="0" fontId="47" fillId="0" borderId="0" xfId="0" applyFont="1" applyAlignment="1">
      <alignment vertical="center"/>
    </xf>
    <xf numFmtId="0" fontId="0" fillId="0" borderId="0" xfId="0" applyFont="1" applyFill="1" applyBorder="1" applyAlignment="1">
      <alignment horizontal="center" vertical="center" wrapText="1"/>
    </xf>
    <xf numFmtId="0" fontId="48" fillId="0" borderId="0" xfId="0" applyFont="1" applyBorder="1" applyAlignment="1">
      <alignment horizontal="right" vertical="center" wrapText="1" indent="1"/>
    </xf>
    <xf numFmtId="0" fontId="49" fillId="6" borderId="0" xfId="0" applyFont="1" applyFill="1" applyBorder="1" applyAlignment="1">
      <alignment horizontal="center" vertical="center" wrapText="1"/>
    </xf>
    <xf numFmtId="0" fontId="3" fillId="0" borderId="30" xfId="0" applyFont="1" applyBorder="1" applyAlignment="1" applyProtection="1">
      <alignment horizontal="left" vertical="top" wrapText="1" indent="1"/>
      <protection locked="0"/>
    </xf>
    <xf numFmtId="0" fontId="3" fillId="0" borderId="21" xfId="0" applyFont="1" applyBorder="1" applyAlignment="1" applyProtection="1">
      <alignment horizontal="left" vertical="top" wrapText="1" indent="1"/>
      <protection locked="0"/>
    </xf>
    <xf numFmtId="0" fontId="3" fillId="0" borderId="32" xfId="0" applyFont="1" applyBorder="1" applyAlignment="1" applyProtection="1">
      <alignment horizontal="left" vertical="top" wrapText="1" indent="1"/>
      <protection locked="0"/>
    </xf>
    <xf numFmtId="0" fontId="3" fillId="0" borderId="27" xfId="0" applyFont="1" applyBorder="1" applyAlignment="1" applyProtection="1">
      <alignment horizontal="left" vertical="top" wrapText="1" indent="1"/>
      <protection locked="0"/>
    </xf>
    <xf numFmtId="0" fontId="3" fillId="0" borderId="31" xfId="0" applyFont="1" applyBorder="1" applyAlignment="1" applyProtection="1">
      <alignment horizontal="left" vertical="top" wrapText="1" indent="1"/>
      <protection locked="0"/>
    </xf>
    <xf numFmtId="0" fontId="3" fillId="0" borderId="10" xfId="0" applyFont="1" applyBorder="1" applyAlignment="1" applyProtection="1">
      <alignment horizontal="left" vertical="top" wrapText="1" indent="1"/>
      <protection locked="0"/>
    </xf>
    <xf numFmtId="0" fontId="3" fillId="0" borderId="33" xfId="0" applyFont="1" applyBorder="1" applyAlignment="1" applyProtection="1">
      <alignment horizontal="left" vertical="top" wrapText="1" indent="1"/>
      <protection locked="0"/>
    </xf>
    <xf numFmtId="0" fontId="3" fillId="0" borderId="25" xfId="0" applyFont="1" applyBorder="1" applyAlignment="1" applyProtection="1">
      <alignment horizontal="left" vertical="top" wrapText="1" indent="1"/>
      <protection locked="0"/>
    </xf>
    <xf numFmtId="0" fontId="3" fillId="0" borderId="64" xfId="0" applyFont="1" applyBorder="1" applyAlignment="1" applyProtection="1">
      <alignment horizontal="left" vertical="top" wrapText="1" indent="1"/>
      <protection locked="0"/>
    </xf>
    <xf numFmtId="0" fontId="3" fillId="0" borderId="16" xfId="0" applyFont="1" applyBorder="1" applyAlignment="1" applyProtection="1">
      <alignment horizontal="left" vertical="top" wrapText="1" indent="1"/>
      <protection locked="0"/>
    </xf>
    <xf numFmtId="0" fontId="3" fillId="0" borderId="7" xfId="0" applyFont="1" applyBorder="1" applyAlignment="1" applyProtection="1">
      <alignment horizontal="left" vertical="top" wrapText="1" indent="1"/>
      <protection locked="0"/>
    </xf>
    <xf numFmtId="0" fontId="3" fillId="0" borderId="9" xfId="0" applyFont="1" applyBorder="1" applyAlignment="1" applyProtection="1">
      <alignment horizontal="left" vertical="top" wrapText="1" indent="1"/>
      <protection locked="0"/>
    </xf>
    <xf numFmtId="0" fontId="3" fillId="0" borderId="50" xfId="0" applyFont="1" applyBorder="1" applyAlignment="1" applyProtection="1">
      <alignment horizontal="left" vertical="top" wrapText="1" indent="1"/>
      <protection locked="0"/>
    </xf>
    <xf numFmtId="0" fontId="3" fillId="0" borderId="20" xfId="0" applyFont="1" applyBorder="1" applyAlignment="1" applyProtection="1">
      <alignment horizontal="left" vertical="top" wrapText="1" indent="1"/>
      <protection locked="0"/>
    </xf>
    <xf numFmtId="0" fontId="3" fillId="0" borderId="65" xfId="0" applyFont="1" applyBorder="1" applyAlignment="1" applyProtection="1">
      <alignment horizontal="left" vertical="top" wrapText="1" indent="1"/>
      <protection locked="0"/>
    </xf>
    <xf numFmtId="0" fontId="3" fillId="0" borderId="18" xfId="0" applyFont="1" applyBorder="1" applyAlignment="1" applyProtection="1">
      <alignment horizontal="left" vertical="top" wrapText="1" indent="1"/>
      <protection locked="0"/>
    </xf>
    <xf numFmtId="0" fontId="3" fillId="0" borderId="4" xfId="0" applyFont="1" applyBorder="1" applyAlignment="1" applyProtection="1">
      <alignment horizontal="left" vertical="top" wrapText="1" indent="1"/>
      <protection locked="0"/>
    </xf>
    <xf numFmtId="0" fontId="3" fillId="0" borderId="6" xfId="0" applyFont="1" applyBorder="1" applyAlignment="1" applyProtection="1">
      <alignment horizontal="left" vertical="top" wrapText="1" indent="1"/>
      <protection locked="0"/>
    </xf>
    <xf numFmtId="0" fontId="3" fillId="0" borderId="66" xfId="0" applyFont="1" applyBorder="1" applyAlignment="1" applyProtection="1">
      <alignment horizontal="left" vertical="top" wrapText="1" indent="1"/>
      <protection locked="0"/>
    </xf>
    <xf numFmtId="0" fontId="3" fillId="0" borderId="14" xfId="0" applyFont="1" applyBorder="1" applyAlignment="1" applyProtection="1">
      <alignment horizontal="left" vertical="top" wrapText="1" indent="1"/>
      <protection locked="0"/>
    </xf>
    <xf numFmtId="0" fontId="2" fillId="0" borderId="0" xfId="0" applyFont="1" applyAlignment="1">
      <alignment horizontal="center" vertical="center"/>
    </xf>
    <xf numFmtId="0" fontId="21" fillId="0" borderId="0" xfId="0" applyFont="1" applyAlignment="1">
      <alignment vertical="center"/>
    </xf>
    <xf numFmtId="0" fontId="0" fillId="7" borderId="77" xfId="0" applyFill="1" applyBorder="1" applyAlignment="1">
      <alignment horizontal="center" vertical="center"/>
    </xf>
    <xf numFmtId="0" fontId="0" fillId="7" borderId="78" xfId="0" applyFill="1" applyBorder="1" applyAlignment="1">
      <alignment horizontal="center" vertical="center"/>
    </xf>
    <xf numFmtId="0" fontId="0" fillId="7" borderId="76" xfId="0" applyFill="1" applyBorder="1" applyAlignment="1">
      <alignment horizontal="center" vertical="center"/>
    </xf>
    <xf numFmtId="0" fontId="2" fillId="0" borderId="17" xfId="0" applyFont="1" applyBorder="1" applyAlignment="1">
      <alignment horizontal="left" vertical="center" wrapText="1" indent="1"/>
    </xf>
    <xf numFmtId="0" fontId="2" fillId="0" borderId="13" xfId="0" applyFont="1" applyBorder="1" applyAlignment="1">
      <alignment horizontal="left" vertical="center" wrapText="1" indent="1"/>
    </xf>
    <xf numFmtId="0" fontId="2" fillId="0" borderId="2" xfId="0" applyFont="1" applyBorder="1" applyAlignment="1">
      <alignment horizontal="left" vertical="center" wrapText="1" indent="1"/>
    </xf>
    <xf numFmtId="0" fontId="2" fillId="0" borderId="8" xfId="0" applyFont="1" applyBorder="1" applyAlignment="1">
      <alignment horizontal="left" vertical="center" wrapText="1" indent="1"/>
    </xf>
    <xf numFmtId="0" fontId="2" fillId="0" borderId="36" xfId="0" applyFont="1" applyBorder="1" applyAlignment="1">
      <alignment horizontal="left" vertical="center" wrapText="1" indent="1"/>
    </xf>
    <xf numFmtId="0" fontId="4" fillId="0" borderId="22" xfId="0" applyFont="1" applyBorder="1" applyAlignment="1">
      <alignment horizontal="left" vertical="center" wrapText="1" indent="1"/>
    </xf>
    <xf numFmtId="0" fontId="4" fillId="0" borderId="28" xfId="0" applyFont="1" applyBorder="1" applyAlignment="1">
      <alignment horizontal="left" vertical="center" wrapText="1" indent="1"/>
    </xf>
    <xf numFmtId="0" fontId="2" fillId="0" borderId="41" xfId="0" applyFont="1" applyBorder="1" applyAlignment="1">
      <alignment horizontal="left" vertical="center" wrapText="1" indent="1"/>
    </xf>
    <xf numFmtId="0" fontId="2" fillId="0" borderId="42" xfId="0" applyFont="1" applyBorder="1" applyAlignment="1">
      <alignment horizontal="left" vertical="center" wrapText="1" indent="1"/>
    </xf>
    <xf numFmtId="0" fontId="2" fillId="0" borderId="45" xfId="0" applyFont="1" applyBorder="1" applyAlignment="1">
      <alignment horizontal="left" vertical="center" wrapText="1" indent="1"/>
    </xf>
    <xf numFmtId="0" fontId="4" fillId="0" borderId="5" xfId="0" applyFont="1" applyBorder="1" applyAlignment="1">
      <alignment horizontal="left" vertical="center" wrapText="1" indent="1"/>
    </xf>
    <xf numFmtId="0" fontId="4" fillId="0" borderId="26" xfId="0" applyFont="1" applyBorder="1" applyAlignment="1">
      <alignment horizontal="left" vertical="center" wrapText="1" indent="1"/>
    </xf>
    <xf numFmtId="0" fontId="0" fillId="0" borderId="0" xfId="0" applyAlignment="1">
      <alignment vertical="center" wrapText="1"/>
    </xf>
    <xf numFmtId="0" fontId="3" fillId="0" borderId="0" xfId="0" applyFont="1" applyAlignment="1">
      <alignment horizontal="center" vertical="top" wrapText="1"/>
    </xf>
    <xf numFmtId="0" fontId="2" fillId="2" borderId="0" xfId="0" applyFont="1" applyFill="1" applyAlignment="1">
      <alignment horizontal="center" vertical="top" wrapText="1"/>
    </xf>
    <xf numFmtId="0" fontId="2" fillId="0" borderId="0" xfId="0" applyFont="1" applyAlignment="1">
      <alignment horizontal="center" vertical="center" wrapText="1"/>
    </xf>
    <xf numFmtId="0" fontId="3" fillId="0" borderId="10" xfId="0" applyFont="1" applyBorder="1" applyAlignment="1" applyProtection="1">
      <alignment horizontal="center" vertical="top" wrapText="1"/>
      <protection locked="0"/>
    </xf>
    <xf numFmtId="0" fontId="0" fillId="0" borderId="0" xfId="0" applyAlignment="1">
      <alignment horizontal="center"/>
    </xf>
    <xf numFmtId="0" fontId="4" fillId="0" borderId="28" xfId="0" applyFont="1" applyBorder="1" applyAlignment="1">
      <alignment horizontal="left" vertical="center" wrapText="1" indent="1"/>
    </xf>
    <xf numFmtId="0" fontId="0" fillId="2" borderId="0" xfId="0" applyFill="1" applyAlignment="1">
      <alignment horizontal="center"/>
    </xf>
    <xf numFmtId="0" fontId="2" fillId="0" borderId="84" xfId="0" applyFont="1" applyBorder="1" applyAlignment="1">
      <alignment vertical="center" wrapText="1"/>
    </xf>
    <xf numFmtId="0" fontId="2" fillId="0" borderId="92" xfId="0" applyFont="1" applyBorder="1" applyAlignment="1">
      <alignment vertical="center" wrapText="1"/>
    </xf>
    <xf numFmtId="0" fontId="2" fillId="0" borderId="35" xfId="0" applyFont="1" applyBorder="1" applyAlignment="1">
      <alignment vertical="center" wrapText="1"/>
    </xf>
    <xf numFmtId="0" fontId="2" fillId="0" borderId="44" xfId="0" applyFont="1" applyBorder="1" applyAlignment="1">
      <alignment vertical="center" wrapText="1"/>
    </xf>
    <xf numFmtId="0" fontId="4" fillId="0" borderId="28" xfId="0" applyFont="1" applyBorder="1" applyAlignment="1">
      <alignment horizontal="left" vertical="center" wrapText="1" indent="1"/>
    </xf>
    <xf numFmtId="0" fontId="0" fillId="0" borderId="0" xfId="0" applyAlignment="1">
      <alignment horizontal="center" vertical="center" wrapText="1"/>
    </xf>
    <xf numFmtId="0" fontId="0" fillId="0" borderId="0" xfId="0" applyAlignment="1"/>
    <xf numFmtId="0" fontId="53" fillId="0" borderId="0" xfId="0" applyFont="1" applyAlignment="1"/>
    <xf numFmtId="0" fontId="67" fillId="2" borderId="75" xfId="0" applyFont="1" applyFill="1" applyBorder="1" applyAlignment="1">
      <alignment horizontal="center" vertical="center" wrapText="1"/>
    </xf>
    <xf numFmtId="0" fontId="54" fillId="0" borderId="0" xfId="0" applyFont="1" applyAlignment="1">
      <alignment vertical="center"/>
    </xf>
    <xf numFmtId="0" fontId="69" fillId="0" borderId="0" xfId="0" applyFont="1" applyAlignment="1">
      <alignment horizontal="center" vertical="center" wrapText="1"/>
    </xf>
    <xf numFmtId="0" fontId="70" fillId="0" borderId="0" xfId="0" applyFont="1" applyAlignment="1">
      <alignment vertical="center"/>
    </xf>
    <xf numFmtId="0" fontId="72" fillId="3" borderId="0" xfId="0" applyFont="1" applyFill="1" applyAlignment="1">
      <alignment horizontal="center" vertical="center" wrapText="1"/>
    </xf>
    <xf numFmtId="0" fontId="67" fillId="0" borderId="0" xfId="0" applyFont="1" applyAlignment="1">
      <alignment horizontal="center" vertical="center"/>
    </xf>
    <xf numFmtId="0" fontId="54" fillId="5" borderId="21" xfId="0" applyFont="1" applyFill="1" applyBorder="1" applyAlignment="1">
      <alignment horizontal="center" vertical="center" wrapText="1"/>
    </xf>
    <xf numFmtId="0" fontId="74" fillId="0" borderId="30" xfId="0" applyFont="1" applyBorder="1" applyAlignment="1" applyProtection="1">
      <alignment horizontal="left" vertical="top" wrapText="1" indent="1"/>
      <protection locked="0"/>
    </xf>
    <xf numFmtId="0" fontId="54" fillId="5" borderId="27" xfId="0" applyFont="1" applyFill="1" applyBorder="1" applyAlignment="1">
      <alignment horizontal="center" vertical="center" wrapText="1"/>
    </xf>
    <xf numFmtId="0" fontId="74" fillId="0" borderId="32" xfId="0" applyFont="1" applyBorder="1" applyAlignment="1" applyProtection="1">
      <alignment horizontal="left" vertical="top" wrapText="1" indent="1"/>
      <protection locked="0"/>
    </xf>
    <xf numFmtId="0" fontId="54" fillId="5" borderId="10" xfId="0" applyFont="1" applyFill="1" applyBorder="1" applyAlignment="1">
      <alignment horizontal="center" vertical="center" wrapText="1"/>
    </xf>
    <xf numFmtId="0" fontId="74" fillId="0" borderId="31" xfId="0" applyFont="1" applyBorder="1" applyAlignment="1" applyProtection="1">
      <alignment horizontal="left" vertical="top" wrapText="1" indent="1"/>
      <protection locked="0"/>
    </xf>
    <xf numFmtId="0" fontId="54" fillId="5" borderId="3" xfId="0" applyFont="1" applyFill="1" applyBorder="1" applyAlignment="1">
      <alignment horizontal="center" vertical="center" wrapText="1"/>
    </xf>
    <xf numFmtId="0" fontId="54" fillId="5" borderId="6" xfId="0" applyFont="1" applyFill="1" applyBorder="1" applyAlignment="1">
      <alignment horizontal="center" vertical="center" wrapText="1"/>
    </xf>
    <xf numFmtId="0" fontId="54" fillId="5" borderId="12" xfId="0" applyFont="1" applyFill="1" applyBorder="1" applyAlignment="1">
      <alignment horizontal="center" vertical="center" wrapText="1"/>
    </xf>
    <xf numFmtId="0" fontId="54" fillId="5" borderId="16" xfId="0" applyFont="1" applyFill="1" applyBorder="1" applyAlignment="1">
      <alignment horizontal="center" vertical="center" wrapText="1"/>
    </xf>
    <xf numFmtId="0" fontId="54" fillId="5" borderId="18" xfId="0" applyFont="1" applyFill="1" applyBorder="1" applyAlignment="1">
      <alignment horizontal="center" vertical="center" wrapText="1"/>
    </xf>
    <xf numFmtId="0" fontId="54" fillId="5" borderId="14" xfId="0" applyFont="1" applyFill="1" applyBorder="1" applyAlignment="1">
      <alignment horizontal="center" vertical="center" wrapText="1"/>
    </xf>
    <xf numFmtId="0" fontId="54" fillId="5" borderId="20" xfId="0" applyFont="1" applyFill="1" applyBorder="1" applyAlignment="1">
      <alignment horizontal="center" vertical="center" wrapText="1"/>
    </xf>
    <xf numFmtId="0" fontId="67" fillId="0" borderId="23" xfId="0" applyFont="1" applyBorder="1" applyAlignment="1">
      <alignment horizontal="left" vertical="center" wrapText="1" indent="1"/>
    </xf>
    <xf numFmtId="0" fontId="54" fillId="5" borderId="24" xfId="0" applyFont="1" applyFill="1" applyBorder="1" applyAlignment="1">
      <alignment horizontal="center" vertical="center" wrapText="1"/>
    </xf>
    <xf numFmtId="0" fontId="67" fillId="0" borderId="28" xfId="0" applyFont="1" applyBorder="1" applyAlignment="1">
      <alignment horizontal="left" vertical="center" wrapText="1" indent="1"/>
    </xf>
    <xf numFmtId="0" fontId="54" fillId="5" borderId="14" xfId="0" applyFont="1" applyFill="1" applyBorder="1" applyAlignment="1">
      <alignment horizontal="center" vertical="center"/>
    </xf>
    <xf numFmtId="0" fontId="67" fillId="0" borderId="5" xfId="0" applyFont="1" applyBorder="1" applyAlignment="1">
      <alignment horizontal="left" vertical="center" wrapText="1" indent="1"/>
    </xf>
    <xf numFmtId="0" fontId="67" fillId="0" borderId="8" xfId="0" applyFont="1" applyBorder="1" applyAlignment="1">
      <alignment horizontal="left" vertical="center" wrapText="1" indent="1"/>
    </xf>
    <xf numFmtId="0" fontId="54" fillId="5" borderId="9" xfId="0" applyFont="1" applyFill="1" applyBorder="1" applyAlignment="1">
      <alignment horizontal="center" vertical="center" wrapText="1"/>
    </xf>
    <xf numFmtId="0" fontId="73" fillId="0" borderId="0" xfId="0" applyFont="1" applyBorder="1" applyAlignment="1">
      <alignment horizontal="left" vertical="center" wrapText="1" indent="1"/>
    </xf>
    <xf numFmtId="0" fontId="67" fillId="0" borderId="0" xfId="0" applyFont="1" applyBorder="1" applyAlignment="1">
      <alignment horizontal="left" vertical="center" wrapText="1" indent="1"/>
    </xf>
    <xf numFmtId="0" fontId="54" fillId="0" borderId="0" xfId="0" applyFont="1" applyFill="1" applyBorder="1" applyAlignment="1">
      <alignment horizontal="center" vertical="center" wrapText="1"/>
    </xf>
    <xf numFmtId="0" fontId="77" fillId="0" borderId="0" xfId="0" applyFont="1" applyBorder="1" applyAlignment="1">
      <alignment horizontal="right" vertical="center" wrapText="1" indent="1"/>
    </xf>
    <xf numFmtId="0" fontId="78" fillId="6" borderId="0" xfId="0" applyFont="1" applyFill="1" applyBorder="1" applyAlignment="1">
      <alignment horizontal="center" vertical="center" wrapText="1"/>
    </xf>
    <xf numFmtId="0" fontId="67" fillId="2" borderId="75" xfId="0" applyFont="1" applyFill="1" applyBorder="1" applyAlignment="1">
      <alignment horizontal="left" vertical="center" wrapText="1"/>
    </xf>
    <xf numFmtId="0" fontId="69" fillId="0" borderId="0" xfId="0" applyFont="1" applyAlignment="1">
      <alignment horizontal="left" vertical="center" wrapText="1"/>
    </xf>
    <xf numFmtId="0" fontId="73" fillId="0" borderId="33" xfId="0" applyFont="1" applyBorder="1" applyAlignment="1">
      <alignment horizontal="left" vertical="center" wrapText="1" indent="1"/>
    </xf>
    <xf numFmtId="0" fontId="54" fillId="5" borderId="25" xfId="0" applyFont="1" applyFill="1" applyBorder="1" applyAlignment="1">
      <alignment horizontal="center" vertical="center" wrapText="1"/>
    </xf>
    <xf numFmtId="0" fontId="74" fillId="0" borderId="33" xfId="0" applyFont="1" applyBorder="1" applyAlignment="1" applyProtection="1">
      <alignment horizontal="left" vertical="top" wrapText="1" indent="1"/>
      <protection locked="0"/>
    </xf>
    <xf numFmtId="0" fontId="54" fillId="7" borderId="76" xfId="0" applyFont="1" applyFill="1" applyBorder="1" applyAlignment="1">
      <alignment horizontal="center" vertical="center"/>
    </xf>
    <xf numFmtId="0" fontId="74" fillId="0" borderId="21" xfId="0" applyFont="1" applyBorder="1" applyAlignment="1" applyProtection="1">
      <alignment horizontal="left" vertical="top" wrapText="1" indent="1"/>
      <protection locked="0"/>
    </xf>
    <xf numFmtId="0" fontId="74" fillId="0" borderId="10" xfId="0" applyFont="1" applyBorder="1" applyAlignment="1" applyProtection="1">
      <alignment horizontal="left" vertical="top" wrapText="1" indent="1"/>
      <protection locked="0"/>
    </xf>
    <xf numFmtId="0" fontId="74" fillId="0" borderId="27" xfId="0" applyFont="1" applyBorder="1" applyAlignment="1" applyProtection="1">
      <alignment horizontal="left" vertical="top" wrapText="1" indent="1"/>
      <protection locked="0"/>
    </xf>
    <xf numFmtId="0" fontId="67" fillId="0" borderId="2" xfId="0" applyFont="1" applyBorder="1" applyAlignment="1">
      <alignment horizontal="left" vertical="center" wrapText="1" indent="1"/>
    </xf>
    <xf numFmtId="0" fontId="67" fillId="0" borderId="17" xfId="0" applyFont="1" applyBorder="1" applyAlignment="1">
      <alignment horizontal="left" vertical="center" wrapText="1" indent="1"/>
    </xf>
    <xf numFmtId="0" fontId="67" fillId="0" borderId="26" xfId="0" applyFont="1" applyBorder="1" applyAlignment="1">
      <alignment horizontal="left" vertical="center" wrapText="1" indent="1"/>
    </xf>
    <xf numFmtId="0" fontId="54" fillId="7" borderId="77" xfId="0" applyFont="1" applyFill="1" applyBorder="1" applyAlignment="1">
      <alignment horizontal="center" vertical="center"/>
    </xf>
    <xf numFmtId="0" fontId="54" fillId="7" borderId="78" xfId="0" applyFont="1" applyFill="1" applyBorder="1" applyAlignment="1">
      <alignment horizontal="center" vertical="center"/>
    </xf>
    <xf numFmtId="0" fontId="54" fillId="0" borderId="0" xfId="0" applyFont="1" applyAlignment="1">
      <alignment horizontal="left" indent="1"/>
    </xf>
    <xf numFmtId="0" fontId="67" fillId="0" borderId="0" xfId="0" applyFont="1" applyAlignment="1">
      <alignment horizontal="left" vertical="top" wrapText="1" indent="1"/>
    </xf>
    <xf numFmtId="0" fontId="54" fillId="0" borderId="0" xfId="0" applyFont="1" applyAlignment="1">
      <alignment horizontal="center" vertical="center" wrapText="1"/>
    </xf>
    <xf numFmtId="0" fontId="74" fillId="0" borderId="0" xfId="0" applyFont="1" applyAlignment="1">
      <alignment horizontal="left" vertical="top" wrapText="1" indent="1"/>
    </xf>
    <xf numFmtId="0" fontId="67" fillId="2" borderId="0" xfId="0" applyFont="1" applyFill="1" applyAlignment="1">
      <alignment horizontal="center" vertical="top" wrapText="1"/>
    </xf>
    <xf numFmtId="0" fontId="67" fillId="0" borderId="0" xfId="0" applyFont="1" applyAlignment="1">
      <alignment horizontal="center" vertical="center" wrapText="1"/>
    </xf>
    <xf numFmtId="0" fontId="67" fillId="0" borderId="54" xfId="0" applyFont="1" applyBorder="1" applyAlignment="1">
      <alignment horizontal="left" vertical="center" wrapText="1" indent="1"/>
    </xf>
    <xf numFmtId="0" fontId="67" fillId="0" borderId="68" xfId="0" applyFont="1" applyBorder="1" applyAlignment="1">
      <alignment horizontal="left" vertical="center" wrapText="1" indent="1"/>
    </xf>
    <xf numFmtId="0" fontId="67" fillId="0" borderId="45" xfId="0" applyFont="1" applyBorder="1" applyAlignment="1">
      <alignment horizontal="left" vertical="center" wrapText="1" indent="1"/>
    </xf>
    <xf numFmtId="0" fontId="67" fillId="0" borderId="36" xfId="0" applyFont="1" applyBorder="1" applyAlignment="1">
      <alignment horizontal="left" vertical="center" wrapText="1" indent="1"/>
    </xf>
    <xf numFmtId="0" fontId="67" fillId="0" borderId="42" xfId="0" applyFont="1" applyBorder="1" applyAlignment="1">
      <alignment horizontal="left" vertical="center" wrapText="1" indent="1"/>
    </xf>
    <xf numFmtId="0" fontId="67" fillId="0" borderId="11" xfId="0" applyFont="1" applyBorder="1" applyAlignment="1">
      <alignment horizontal="left" vertical="center" wrapText="1" indent="1"/>
    </xf>
    <xf numFmtId="0" fontId="67" fillId="2" borderId="0" xfId="0" applyFont="1" applyFill="1" applyAlignment="1">
      <alignment horizontal="left" vertical="top" wrapText="1" indent="1"/>
    </xf>
    <xf numFmtId="0" fontId="67" fillId="0" borderId="0" xfId="0" applyFont="1" applyAlignment="1">
      <alignment horizontal="left" vertical="center" wrapText="1"/>
    </xf>
    <xf numFmtId="0" fontId="85" fillId="4" borderId="0" xfId="0" applyFont="1" applyFill="1" applyBorder="1" applyAlignment="1">
      <alignment horizontal="left" vertical="center" indent="1"/>
    </xf>
    <xf numFmtId="0" fontId="86" fillId="4" borderId="0" xfId="0" applyFont="1" applyFill="1" applyBorder="1" applyAlignment="1">
      <alignment horizontal="left" vertical="center" indent="1"/>
    </xf>
    <xf numFmtId="0" fontId="87" fillId="4" borderId="0" xfId="0" applyFont="1" applyFill="1" applyBorder="1" applyAlignment="1">
      <alignment horizontal="left" vertical="center" indent="1"/>
    </xf>
    <xf numFmtId="0" fontId="79" fillId="0" borderId="26" xfId="0" applyFont="1" applyBorder="1" applyAlignment="1">
      <alignment horizontal="left" vertical="center" wrapText="1" indent="1"/>
    </xf>
    <xf numFmtId="0" fontId="90" fillId="2" borderId="0" xfId="0" applyFont="1" applyFill="1" applyAlignment="1">
      <alignment horizontal="left" vertical="top" wrapText="1" indent="1"/>
    </xf>
    <xf numFmtId="0" fontId="90" fillId="0" borderId="0" xfId="0" applyFont="1" applyAlignment="1">
      <alignment vertical="center"/>
    </xf>
    <xf numFmtId="0" fontId="75" fillId="0" borderId="0" xfId="0" applyFont="1" applyAlignment="1">
      <alignment horizontal="left" vertical="center" indent="1"/>
    </xf>
    <xf numFmtId="0" fontId="79" fillId="0" borderId="28" xfId="0" applyFont="1" applyBorder="1" applyAlignment="1">
      <alignment horizontal="left" vertical="center" wrapText="1" indent="1"/>
    </xf>
    <xf numFmtId="0" fontId="54" fillId="2" borderId="0" xfId="0" applyFont="1" applyFill="1"/>
    <xf numFmtId="0" fontId="67" fillId="0" borderId="13" xfId="0" applyFont="1" applyBorder="1" applyAlignment="1">
      <alignment horizontal="left" vertical="center" wrapText="1" indent="1"/>
    </xf>
    <xf numFmtId="0" fontId="67" fillId="0" borderId="55" xfId="0" applyFont="1" applyBorder="1" applyAlignment="1">
      <alignment horizontal="left" vertical="center" wrapText="1" indent="1"/>
    </xf>
    <xf numFmtId="0" fontId="67" fillId="0" borderId="43" xfId="0" applyFont="1" applyBorder="1" applyAlignment="1">
      <alignment horizontal="left" vertical="center" wrapText="1" indent="1"/>
    </xf>
    <xf numFmtId="0" fontId="54" fillId="5" borderId="51" xfId="0" applyFont="1" applyFill="1" applyBorder="1" applyAlignment="1">
      <alignment horizontal="center" vertical="center" wrapText="1"/>
    </xf>
    <xf numFmtId="0" fontId="54" fillId="0" borderId="0" xfId="0" applyFont="1"/>
    <xf numFmtId="0" fontId="54" fillId="2" borderId="0" xfId="0" applyFont="1" applyFill="1" applyAlignment="1">
      <alignment horizontal="center" vertical="center"/>
    </xf>
    <xf numFmtId="0" fontId="104" fillId="2" borderId="0" xfId="0" applyFont="1" applyFill="1" applyAlignment="1">
      <alignment horizontal="center" vertical="center"/>
    </xf>
    <xf numFmtId="0" fontId="68" fillId="0" borderId="80" xfId="0" applyFont="1" applyBorder="1" applyAlignment="1">
      <alignment vertical="center" wrapText="1"/>
    </xf>
    <xf numFmtId="0" fontId="68" fillId="0" borderId="81" xfId="0" applyFont="1" applyBorder="1" applyAlignment="1">
      <alignment horizontal="center" vertical="center"/>
    </xf>
    <xf numFmtId="0" fontId="105" fillId="2" borderId="0" xfId="0" applyFont="1" applyFill="1" applyAlignment="1">
      <alignment horizontal="center" vertical="center"/>
    </xf>
    <xf numFmtId="0" fontId="106" fillId="0" borderId="79" xfId="0" applyFont="1" applyBorder="1" applyAlignment="1">
      <alignment horizontal="left" vertical="center" wrapText="1" indent="4"/>
    </xf>
    <xf numFmtId="0" fontId="70" fillId="0" borderId="79" xfId="0" applyFont="1" applyBorder="1" applyAlignment="1">
      <alignment horizontal="center" vertical="center"/>
    </xf>
    <xf numFmtId="0" fontId="70" fillId="0" borderId="0" xfId="0" applyFont="1" applyAlignment="1">
      <alignment horizontal="left" vertical="center" indent="4"/>
    </xf>
    <xf numFmtId="0" fontId="70" fillId="8" borderId="79" xfId="0" applyFont="1" applyFill="1" applyBorder="1" applyAlignment="1">
      <alignment horizontal="center" vertical="center"/>
    </xf>
    <xf numFmtId="0" fontId="107" fillId="0" borderId="0" xfId="0" applyFont="1" applyBorder="1" applyAlignment="1">
      <alignment horizontal="left" vertical="center" wrapText="1"/>
    </xf>
    <xf numFmtId="0" fontId="70" fillId="0" borderId="0" xfId="0" applyFont="1" applyAlignment="1">
      <alignment horizontal="center" vertical="center"/>
    </xf>
    <xf numFmtId="0" fontId="54" fillId="0" borderId="79" xfId="0" applyFont="1" applyBorder="1" applyAlignment="1">
      <alignment horizontal="center" vertical="center"/>
    </xf>
    <xf numFmtId="0" fontId="54" fillId="0" borderId="0" xfId="0" applyFont="1" applyAlignment="1">
      <alignment horizontal="left" indent="4"/>
    </xf>
    <xf numFmtId="0" fontId="54" fillId="0" borderId="0" xfId="0" applyFont="1" applyAlignment="1">
      <alignment horizontal="center" vertical="center"/>
    </xf>
    <xf numFmtId="0" fontId="54" fillId="0" borderId="0" xfId="0" applyFont="1" applyAlignment="1">
      <alignment horizontal="center"/>
    </xf>
    <xf numFmtId="0" fontId="68" fillId="0" borderId="80" xfId="0" applyFont="1" applyBorder="1" applyAlignment="1">
      <alignment vertical="center"/>
    </xf>
    <xf numFmtId="0" fontId="68" fillId="0" borderId="81" xfId="0" applyFont="1" applyBorder="1" applyAlignment="1">
      <alignment horizontal="center" vertical="center" wrapText="1"/>
    </xf>
    <xf numFmtId="0" fontId="108" fillId="0" borderId="79" xfId="0" applyFont="1" applyBorder="1" applyAlignment="1">
      <alignment horizontal="center" vertical="center"/>
    </xf>
    <xf numFmtId="0" fontId="109" fillId="0" borderId="0" xfId="0" applyFont="1" applyBorder="1" applyAlignment="1">
      <alignment horizontal="left" vertical="center" wrapText="1"/>
    </xf>
    <xf numFmtId="0" fontId="110" fillId="0" borderId="0" xfId="0" applyFont="1" applyAlignment="1">
      <alignment horizontal="left" vertical="center" wrapText="1"/>
    </xf>
    <xf numFmtId="0" fontId="70" fillId="0" borderId="0" xfId="0" applyFont="1" applyAlignment="1">
      <alignment vertical="center" wrapText="1"/>
    </xf>
    <xf numFmtId="0" fontId="54" fillId="0" borderId="0" xfId="0" applyFont="1" applyAlignment="1">
      <alignment vertical="center" wrapText="1"/>
    </xf>
    <xf numFmtId="0" fontId="54" fillId="0" borderId="0" xfId="0" applyFont="1" applyAlignment="1">
      <alignment horizontal="left" vertical="center" indent="4"/>
    </xf>
    <xf numFmtId="0" fontId="54" fillId="2" borderId="0" xfId="0" applyFont="1" applyFill="1" applyAlignment="1">
      <alignment horizontal="center"/>
    </xf>
    <xf numFmtId="0" fontId="54" fillId="2" borderId="0" xfId="0" applyFont="1" applyFill="1" applyAlignment="1">
      <alignment horizontal="center" vertical="center" wrapText="1"/>
    </xf>
    <xf numFmtId="0" fontId="100" fillId="0" borderId="0" xfId="0" applyFont="1" applyBorder="1" applyAlignment="1">
      <alignment horizontal="left" vertical="center" wrapText="1"/>
    </xf>
    <xf numFmtId="0" fontId="70" fillId="2" borderId="0" xfId="0" applyFont="1" applyFill="1" applyAlignment="1">
      <alignment horizontal="center" vertical="center" wrapText="1"/>
    </xf>
    <xf numFmtId="0" fontId="70" fillId="2" borderId="0" xfId="0" applyFont="1" applyFill="1" applyAlignment="1">
      <alignment vertical="center" wrapText="1"/>
    </xf>
    <xf numFmtId="0" fontId="82" fillId="4" borderId="79" xfId="0" applyFont="1" applyFill="1" applyBorder="1" applyAlignment="1">
      <alignment horizontal="left" vertical="center" wrapText="1"/>
    </xf>
    <xf numFmtId="0" fontId="54" fillId="4" borderId="0" xfId="0" applyFont="1" applyFill="1" applyAlignment="1">
      <alignment vertical="center"/>
    </xf>
    <xf numFmtId="0" fontId="111" fillId="0" borderId="0" xfId="0" applyFont="1" applyBorder="1" applyAlignment="1">
      <alignment horizontal="left" vertical="center" wrapText="1" indent="4"/>
    </xf>
    <xf numFmtId="0" fontId="54" fillId="0" borderId="79" xfId="0" applyFont="1" applyBorder="1" applyAlignment="1">
      <alignment horizontal="center"/>
    </xf>
    <xf numFmtId="0" fontId="90" fillId="0" borderId="0" xfId="0" applyFont="1" applyAlignment="1">
      <alignment wrapText="1"/>
    </xf>
    <xf numFmtId="0" fontId="74" fillId="11" borderId="31" xfId="0" applyFont="1" applyFill="1" applyBorder="1" applyAlignment="1" applyProtection="1">
      <alignment horizontal="left" vertical="top" wrapText="1" indent="1"/>
      <protection locked="0"/>
    </xf>
    <xf numFmtId="0" fontId="74" fillId="11" borderId="10" xfId="0" applyFont="1" applyFill="1" applyBorder="1" applyAlignment="1" applyProtection="1">
      <alignment horizontal="center" vertical="top" wrapText="1"/>
      <protection locked="0"/>
    </xf>
    <xf numFmtId="0" fontId="74" fillId="11" borderId="32" xfId="0" applyFont="1" applyFill="1" applyBorder="1" applyAlignment="1" applyProtection="1">
      <alignment horizontal="left" vertical="center" wrapText="1"/>
      <protection locked="0"/>
    </xf>
    <xf numFmtId="0" fontId="74" fillId="11" borderId="27" xfId="0" applyFont="1" applyFill="1" applyBorder="1" applyAlignment="1" applyProtection="1">
      <alignment horizontal="center" vertical="center" wrapText="1"/>
      <protection locked="0"/>
    </xf>
    <xf numFmtId="0" fontId="74" fillId="11" borderId="32" xfId="0" applyFont="1" applyFill="1" applyBorder="1" applyAlignment="1" applyProtection="1">
      <alignment horizontal="center" vertical="center" wrapText="1"/>
      <protection locked="0"/>
    </xf>
    <xf numFmtId="0" fontId="74" fillId="0" borderId="30" xfId="0" applyFont="1" applyBorder="1" applyAlignment="1" applyProtection="1">
      <alignment horizontal="left" vertical="center" wrapText="1"/>
      <protection locked="0"/>
    </xf>
    <xf numFmtId="0" fontId="74" fillId="0" borderId="21" xfId="0" applyFont="1" applyBorder="1" applyAlignment="1" applyProtection="1">
      <alignment horizontal="center" vertical="center" wrapText="1"/>
      <protection locked="0"/>
    </xf>
    <xf numFmtId="0" fontId="74" fillId="0" borderId="10" xfId="0" applyFont="1" applyBorder="1" applyAlignment="1" applyProtection="1">
      <alignment horizontal="center" vertical="center" wrapText="1"/>
      <protection locked="0"/>
    </xf>
    <xf numFmtId="0" fontId="74" fillId="11" borderId="31" xfId="0" applyFont="1" applyFill="1" applyBorder="1" applyAlignment="1" applyProtection="1">
      <alignment horizontal="left" vertical="center" wrapText="1"/>
      <protection locked="0"/>
    </xf>
    <xf numFmtId="0" fontId="74" fillId="11" borderId="10" xfId="0" applyFont="1" applyFill="1" applyBorder="1" applyAlignment="1" applyProtection="1">
      <alignment horizontal="center" vertical="center" wrapText="1"/>
      <protection locked="0"/>
    </xf>
    <xf numFmtId="0" fontId="74" fillId="12" borderId="10" xfId="0" applyFont="1" applyFill="1" applyBorder="1" applyAlignment="1" applyProtection="1">
      <alignment horizontal="center" vertical="center" wrapText="1"/>
      <protection locked="0"/>
    </xf>
    <xf numFmtId="0" fontId="74" fillId="12" borderId="27" xfId="0" applyFont="1" applyFill="1" applyBorder="1" applyAlignment="1" applyProtection="1">
      <alignment horizontal="center" vertical="center" wrapText="1"/>
      <protection locked="0"/>
    </xf>
    <xf numFmtId="0" fontId="3" fillId="0" borderId="21" xfId="0" applyFont="1" applyBorder="1" applyAlignment="1" applyProtection="1">
      <alignment horizontal="center" vertical="center" wrapText="1"/>
      <protection locked="0"/>
    </xf>
    <xf numFmtId="0" fontId="3" fillId="0" borderId="27" xfId="0" applyFont="1" applyBorder="1" applyAlignment="1" applyProtection="1">
      <alignment horizontal="center" vertical="center" wrapText="1"/>
      <protection locked="0"/>
    </xf>
    <xf numFmtId="0" fontId="3" fillId="0" borderId="33" xfId="0" applyFont="1" applyBorder="1" applyAlignment="1" applyProtection="1">
      <alignment horizontal="left" vertical="center" wrapText="1"/>
      <protection locked="0"/>
    </xf>
    <xf numFmtId="0" fontId="3" fillId="0" borderId="25" xfId="0" applyFont="1" applyBorder="1" applyAlignment="1" applyProtection="1">
      <alignment horizontal="center" vertical="center" wrapText="1"/>
      <protection locked="0"/>
    </xf>
    <xf numFmtId="0" fontId="3" fillId="12" borderId="31" xfId="0" applyFont="1" applyFill="1" applyBorder="1" applyAlignment="1" applyProtection="1">
      <alignment horizontal="left" vertical="center" wrapText="1"/>
      <protection locked="0"/>
    </xf>
    <xf numFmtId="0" fontId="3" fillId="12" borderId="10" xfId="0" applyFont="1" applyFill="1" applyBorder="1" applyAlignment="1" applyProtection="1">
      <alignment horizontal="center" vertical="center" wrapText="1"/>
      <protection locked="0"/>
    </xf>
    <xf numFmtId="0" fontId="3" fillId="11" borderId="32" xfId="0" applyFont="1" applyFill="1" applyBorder="1" applyAlignment="1" applyProtection="1">
      <alignment horizontal="left" vertical="center" wrapText="1"/>
      <protection locked="0"/>
    </xf>
    <xf numFmtId="0" fontId="3" fillId="11" borderId="27" xfId="0" applyFont="1" applyFill="1" applyBorder="1" applyAlignment="1" applyProtection="1">
      <alignment horizontal="center" vertical="center" wrapText="1"/>
      <protection locked="0"/>
    </xf>
    <xf numFmtId="0" fontId="3" fillId="11" borderId="33" xfId="0" applyFont="1" applyFill="1" applyBorder="1" applyAlignment="1" applyProtection="1">
      <alignment horizontal="left" vertical="top" wrapText="1" indent="1"/>
      <protection locked="0"/>
    </xf>
    <xf numFmtId="0" fontId="3" fillId="11" borderId="25" xfId="0" applyFont="1" applyFill="1" applyBorder="1" applyAlignment="1" applyProtection="1">
      <alignment horizontal="center" vertical="top" wrapText="1"/>
      <protection locked="0"/>
    </xf>
    <xf numFmtId="0" fontId="113" fillId="0" borderId="0" xfId="0" applyFont="1" applyAlignment="1">
      <alignment horizontal="right" vertical="top" wrapText="1"/>
    </xf>
    <xf numFmtId="0" fontId="82" fillId="2" borderId="112" xfId="0" applyFont="1" applyFill="1" applyBorder="1" applyAlignment="1">
      <alignment horizontal="center" vertical="center" wrapText="1"/>
    </xf>
    <xf numFmtId="0" fontId="116" fillId="2" borderId="112" xfId="0" applyFont="1" applyFill="1" applyBorder="1" applyAlignment="1">
      <alignment horizontal="center" vertical="center" wrapText="1"/>
    </xf>
    <xf numFmtId="0" fontId="117" fillId="0" borderId="112" xfId="0" applyFont="1" applyFill="1" applyBorder="1" applyAlignment="1">
      <alignment horizontal="left" vertical="center" wrapText="1"/>
    </xf>
    <xf numFmtId="0" fontId="118" fillId="0" borderId="112" xfId="0" applyFont="1" applyFill="1" applyBorder="1" applyAlignment="1">
      <alignment horizontal="center" vertical="center"/>
    </xf>
    <xf numFmtId="0" fontId="41" fillId="0" borderId="112" xfId="0" applyFont="1" applyFill="1" applyBorder="1" applyAlignment="1">
      <alignment horizontal="center" vertical="center"/>
    </xf>
    <xf numFmtId="0" fontId="21" fillId="13" borderId="112" xfId="0" applyFont="1" applyFill="1" applyBorder="1" applyAlignment="1">
      <alignment horizontal="center" vertical="center" wrapText="1"/>
    </xf>
    <xf numFmtId="0" fontId="21" fillId="0" borderId="112" xfId="0" applyFont="1" applyBorder="1" applyAlignment="1">
      <alignment horizontal="center" vertical="center" wrapText="1"/>
    </xf>
    <xf numFmtId="2" fontId="21" fillId="0" borderId="112" xfId="0" applyNumberFormat="1" applyFont="1" applyBorder="1" applyAlignment="1">
      <alignment horizontal="center" vertical="center" wrapText="1"/>
    </xf>
    <xf numFmtId="0" fontId="119" fillId="14" borderId="112" xfId="0" applyFont="1" applyFill="1" applyBorder="1" applyAlignment="1">
      <alignment horizontal="center" vertical="center" wrapText="1"/>
    </xf>
    <xf numFmtId="0" fontId="113" fillId="0" borderId="0" xfId="0" applyFont="1" applyAlignment="1">
      <alignment horizontal="center" vertical="top" wrapText="1"/>
    </xf>
    <xf numFmtId="0" fontId="113" fillId="0" borderId="0" xfId="0" applyFont="1" applyAlignment="1">
      <alignment horizontal="right" vertical="top" wrapText="1" indent="1"/>
    </xf>
    <xf numFmtId="9" fontId="0" fillId="0" borderId="0" xfId="10" applyFont="1" applyAlignment="1">
      <alignment vertical="center"/>
    </xf>
    <xf numFmtId="0" fontId="112" fillId="0" borderId="33" xfId="0" applyFont="1" applyBorder="1" applyAlignment="1" applyProtection="1">
      <alignment horizontal="left" vertical="center" wrapText="1" indent="1"/>
      <protection locked="0"/>
    </xf>
    <xf numFmtId="0" fontId="74" fillId="0" borderId="25" xfId="0" applyFont="1" applyBorder="1" applyAlignment="1" applyProtection="1">
      <alignment horizontal="center" vertical="center" wrapText="1"/>
      <protection locked="0"/>
    </xf>
    <xf numFmtId="0" fontId="112" fillId="0" borderId="33" xfId="0" applyFont="1" applyFill="1" applyBorder="1" applyAlignment="1" applyProtection="1">
      <alignment horizontal="left" vertical="center" wrapText="1" indent="1"/>
      <protection locked="0"/>
    </xf>
    <xf numFmtId="0" fontId="74" fillId="0" borderId="10" xfId="0" applyFont="1" applyFill="1" applyBorder="1" applyAlignment="1" applyProtection="1">
      <alignment horizontal="center" vertical="top" wrapText="1"/>
      <protection locked="0"/>
    </xf>
    <xf numFmtId="0" fontId="112" fillId="0" borderId="32" xfId="0" applyFont="1" applyFill="1" applyBorder="1" applyAlignment="1" applyProtection="1">
      <alignment horizontal="left" vertical="center" wrapText="1" indent="1"/>
      <protection locked="0"/>
    </xf>
    <xf numFmtId="0" fontId="74" fillId="0" borderId="27" xfId="0" applyFont="1" applyBorder="1" applyAlignment="1" applyProtection="1">
      <alignment horizontal="center" vertical="center" wrapText="1"/>
      <protection locked="0"/>
    </xf>
    <xf numFmtId="0" fontId="108" fillId="13" borderId="31" xfId="0" applyFont="1" applyFill="1" applyBorder="1" applyAlignment="1" applyProtection="1">
      <alignment horizontal="left" vertical="center" wrapText="1" indent="1"/>
      <protection locked="0"/>
    </xf>
    <xf numFmtId="0" fontId="108" fillId="13" borderId="33" xfId="0" applyFont="1" applyFill="1" applyBorder="1" applyAlignment="1" applyProtection="1">
      <alignment horizontal="left" vertical="center" wrapText="1" indent="1"/>
      <protection locked="0"/>
    </xf>
    <xf numFmtId="0" fontId="3" fillId="0" borderId="10" xfId="0" applyFont="1" applyFill="1" applyBorder="1" applyAlignment="1" applyProtection="1">
      <alignment horizontal="center" vertical="center" wrapText="1"/>
      <protection locked="0"/>
    </xf>
    <xf numFmtId="0" fontId="108" fillId="12" borderId="33" xfId="0" applyFont="1" applyFill="1" applyBorder="1" applyAlignment="1" applyProtection="1">
      <alignment horizontal="left" vertical="center" wrapText="1" indent="1"/>
      <protection locked="0"/>
    </xf>
    <xf numFmtId="0" fontId="3" fillId="12" borderId="27" xfId="0" applyFont="1" applyFill="1" applyBorder="1" applyAlignment="1" applyProtection="1">
      <alignment horizontal="center" vertical="center" wrapText="1"/>
      <protection locked="0"/>
    </xf>
    <xf numFmtId="0" fontId="74" fillId="0" borderId="33" xfId="0" applyFont="1" applyBorder="1" applyAlignment="1" applyProtection="1">
      <alignment horizontal="left" vertical="center" wrapText="1" indent="1"/>
      <protection locked="0"/>
    </xf>
    <xf numFmtId="0" fontId="3" fillId="0" borderId="10" xfId="0" applyFont="1" applyBorder="1" applyAlignment="1" applyProtection="1">
      <alignment horizontal="center" vertical="center" wrapText="1"/>
      <protection locked="0"/>
    </xf>
    <xf numFmtId="0" fontId="3" fillId="12" borderId="27" xfId="0" applyFont="1" applyFill="1" applyBorder="1" applyAlignment="1" applyProtection="1">
      <alignment horizontal="left" vertical="top" wrapText="1" indent="1"/>
      <protection locked="0"/>
    </xf>
    <xf numFmtId="0" fontId="3" fillId="12" borderId="25" xfId="0" applyFont="1" applyFill="1" applyBorder="1" applyAlignment="1" applyProtection="1">
      <alignment horizontal="center" vertical="center" wrapText="1"/>
      <protection locked="0"/>
    </xf>
    <xf numFmtId="0" fontId="3" fillId="12" borderId="21" xfId="0" applyFont="1" applyFill="1" applyBorder="1" applyAlignment="1" applyProtection="1">
      <alignment horizontal="center" vertical="center" wrapText="1"/>
      <protection locked="0"/>
    </xf>
    <xf numFmtId="0" fontId="122" fillId="12" borderId="32" xfId="0" applyFont="1" applyFill="1" applyBorder="1" applyAlignment="1" applyProtection="1">
      <alignment horizontal="left" vertical="center" wrapText="1" indent="1"/>
      <protection locked="0"/>
    </xf>
    <xf numFmtId="0" fontId="124" fillId="0" borderId="0" xfId="0" applyFont="1" applyFill="1" applyAlignment="1">
      <alignment horizontal="left" vertical="top" wrapText="1" indent="1"/>
    </xf>
    <xf numFmtId="0" fontId="112" fillId="0" borderId="33" xfId="0" applyFont="1" applyBorder="1" applyAlignment="1" applyProtection="1">
      <alignment horizontal="left" vertical="top" wrapText="1" indent="1"/>
      <protection locked="0"/>
    </xf>
    <xf numFmtId="0" fontId="112" fillId="0" borderId="33" xfId="0" applyFont="1" applyBorder="1" applyAlignment="1" applyProtection="1">
      <alignment vertical="center" wrapText="1"/>
      <protection locked="0"/>
    </xf>
    <xf numFmtId="0" fontId="74" fillId="11" borderId="33" xfId="0" applyFont="1" applyFill="1" applyBorder="1" applyAlignment="1" applyProtection="1">
      <alignment horizontal="left" vertical="center" wrapText="1" indent="1"/>
      <protection locked="0"/>
    </xf>
    <xf numFmtId="0" fontId="3" fillId="11" borderId="21" xfId="0" applyFont="1" applyFill="1" applyBorder="1" applyAlignment="1" applyProtection="1">
      <alignment horizontal="center" vertical="center" wrapText="1"/>
      <protection locked="0"/>
    </xf>
    <xf numFmtId="0" fontId="125" fillId="12" borderId="31" xfId="0" applyFont="1" applyFill="1" applyBorder="1" applyAlignment="1" applyProtection="1">
      <alignment horizontal="left" vertical="center" wrapText="1" indent="1"/>
      <protection locked="0"/>
    </xf>
    <xf numFmtId="0" fontId="126" fillId="12" borderId="32" xfId="0" applyFont="1" applyFill="1" applyBorder="1" applyAlignment="1" applyProtection="1">
      <alignment horizontal="left" vertical="center" wrapText="1" indent="1"/>
      <protection locked="0"/>
    </xf>
    <xf numFmtId="0" fontId="108" fillId="11" borderId="32" xfId="0" applyFont="1" applyFill="1" applyBorder="1" applyAlignment="1" applyProtection="1">
      <alignment horizontal="left" vertical="top" wrapText="1" indent="1"/>
      <protection locked="0"/>
    </xf>
    <xf numFmtId="0" fontId="108" fillId="11" borderId="32" xfId="0" applyFont="1" applyFill="1" applyBorder="1" applyAlignment="1" applyProtection="1">
      <alignment horizontal="center" vertical="center" wrapText="1"/>
      <protection locked="0"/>
    </xf>
    <xf numFmtId="0" fontId="3" fillId="12" borderId="31" xfId="0" applyFont="1" applyFill="1" applyBorder="1" applyAlignment="1" applyProtection="1">
      <alignment horizontal="left" vertical="top" wrapText="1" indent="1"/>
      <protection locked="0"/>
    </xf>
    <xf numFmtId="0" fontId="3" fillId="0" borderId="21" xfId="0" applyFont="1" applyFill="1" applyBorder="1" applyAlignment="1" applyProtection="1">
      <alignment horizontal="center" vertical="center" wrapText="1"/>
      <protection locked="0"/>
    </xf>
    <xf numFmtId="0" fontId="122" fillId="11" borderId="31" xfId="0" applyFont="1" applyFill="1" applyBorder="1" applyAlignment="1" applyProtection="1">
      <alignment horizontal="left" vertical="top" wrapText="1" indent="1"/>
      <protection locked="0"/>
    </xf>
    <xf numFmtId="0" fontId="3" fillId="11" borderId="10" xfId="0" applyFont="1" applyFill="1" applyBorder="1" applyAlignment="1" applyProtection="1">
      <alignment horizontal="center" vertical="center" wrapText="1"/>
      <protection locked="0"/>
    </xf>
    <xf numFmtId="0" fontId="127" fillId="0" borderId="10" xfId="0" applyFont="1" applyFill="1" applyBorder="1" applyAlignment="1" applyProtection="1">
      <alignment horizontal="center" vertical="center" wrapText="1"/>
      <protection locked="0"/>
    </xf>
    <xf numFmtId="0" fontId="127" fillId="0" borderId="27" xfId="0" applyFont="1" applyFill="1" applyBorder="1" applyAlignment="1" applyProtection="1">
      <alignment horizontal="center" vertical="center" wrapText="1"/>
      <protection locked="0"/>
    </xf>
    <xf numFmtId="0" fontId="122" fillId="12" borderId="33" xfId="0" applyFont="1" applyFill="1" applyBorder="1" applyAlignment="1" applyProtection="1">
      <alignment horizontal="left" vertical="top" wrapText="1" indent="1"/>
      <protection locked="0"/>
    </xf>
    <xf numFmtId="0" fontId="3" fillId="12" borderId="33" xfId="0" applyFont="1" applyFill="1" applyBorder="1" applyAlignment="1" applyProtection="1">
      <alignment horizontal="center" vertical="center" wrapText="1"/>
      <protection locked="0"/>
    </xf>
    <xf numFmtId="0" fontId="3" fillId="11" borderId="30" xfId="0" applyFont="1" applyFill="1" applyBorder="1" applyAlignment="1" applyProtection="1">
      <alignment horizontal="left" vertical="top" wrapText="1" indent="1"/>
      <protection locked="0"/>
    </xf>
    <xf numFmtId="0" fontId="3" fillId="11" borderId="21" xfId="0" applyFont="1" applyFill="1" applyBorder="1" applyAlignment="1" applyProtection="1">
      <alignment horizontal="center" vertical="top" wrapText="1"/>
      <protection locked="0"/>
    </xf>
    <xf numFmtId="0" fontId="3" fillId="12" borderId="10" xfId="0" applyFont="1" applyFill="1" applyBorder="1" applyAlignment="1" applyProtection="1">
      <alignment horizontal="center" vertical="top" wrapText="1"/>
      <protection locked="0"/>
    </xf>
    <xf numFmtId="0" fontId="3" fillId="12" borderId="27" xfId="0" applyFont="1" applyFill="1" applyBorder="1" applyAlignment="1" applyProtection="1">
      <alignment horizontal="center" vertical="top" wrapText="1"/>
      <protection locked="0"/>
    </xf>
    <xf numFmtId="0" fontId="3" fillId="0" borderId="49" xfId="0" quotePrefix="1" applyFont="1" applyFill="1" applyBorder="1" applyAlignment="1" applyProtection="1">
      <alignment vertical="center" wrapText="1"/>
      <protection locked="0"/>
    </xf>
    <xf numFmtId="0" fontId="3" fillId="11" borderId="32" xfId="0" applyFont="1" applyFill="1" applyBorder="1" applyAlignment="1" applyProtection="1">
      <alignment horizontal="left" vertical="top" wrapText="1" indent="1"/>
      <protection locked="0"/>
    </xf>
    <xf numFmtId="0" fontId="1" fillId="11" borderId="30" xfId="0" applyFont="1" applyFill="1" applyBorder="1" applyAlignment="1" applyProtection="1">
      <alignment horizontal="left" vertical="center" wrapText="1"/>
      <protection locked="0"/>
    </xf>
    <xf numFmtId="0" fontId="74" fillId="11" borderId="21" xfId="0" applyFont="1" applyFill="1" applyBorder="1" applyAlignment="1" applyProtection="1">
      <alignment horizontal="center" vertical="center" wrapText="1"/>
      <protection locked="0"/>
    </xf>
    <xf numFmtId="0" fontId="1" fillId="11" borderId="31" xfId="0" applyFont="1" applyFill="1" applyBorder="1" applyAlignment="1" applyProtection="1">
      <alignment horizontal="left" vertical="center" wrapText="1"/>
      <protection locked="0"/>
    </xf>
    <xf numFmtId="0" fontId="128" fillId="12" borderId="30" xfId="0" applyFont="1" applyFill="1" applyBorder="1" applyAlignment="1" applyProtection="1">
      <alignment horizontal="left" vertical="center" wrapText="1"/>
      <protection locked="0"/>
    </xf>
    <xf numFmtId="0" fontId="74" fillId="12" borderId="21" xfId="0" applyFont="1" applyFill="1" applyBorder="1" applyAlignment="1" applyProtection="1">
      <alignment horizontal="center" vertical="center" wrapText="1"/>
      <protection locked="0"/>
    </xf>
    <xf numFmtId="0" fontId="118" fillId="0" borderId="30" xfId="0" applyFont="1" applyBorder="1" applyAlignment="1" applyProtection="1">
      <alignment horizontal="left" vertical="center" wrapText="1"/>
      <protection locked="0"/>
    </xf>
    <xf numFmtId="0" fontId="21" fillId="0" borderId="25" xfId="0" applyFont="1" applyBorder="1" applyAlignment="1" applyProtection="1">
      <alignment horizontal="center" vertical="center" wrapText="1"/>
      <protection locked="0"/>
    </xf>
    <xf numFmtId="0" fontId="74" fillId="0" borderId="21" xfId="0" applyFont="1" applyFill="1" applyBorder="1" applyAlignment="1" applyProtection="1">
      <alignment horizontal="center" vertical="center" wrapText="1"/>
      <protection locked="0"/>
    </xf>
    <xf numFmtId="0" fontId="128" fillId="12" borderId="31" xfId="0" applyFont="1" applyFill="1" applyBorder="1" applyAlignment="1" applyProtection="1">
      <alignment horizontal="left" vertical="center" wrapText="1"/>
      <protection locked="0"/>
    </xf>
    <xf numFmtId="0" fontId="21" fillId="0" borderId="31" xfId="0" applyFont="1" applyBorder="1" applyAlignment="1" applyProtection="1">
      <alignment horizontal="left" vertical="center" wrapText="1"/>
      <protection locked="0"/>
    </xf>
    <xf numFmtId="0" fontId="21" fillId="0" borderId="10" xfId="0" applyFont="1" applyBorder="1" applyAlignment="1" applyProtection="1">
      <alignment horizontal="center" vertical="center" wrapText="1"/>
      <protection locked="0"/>
    </xf>
    <xf numFmtId="0" fontId="21" fillId="11" borderId="32" xfId="0" applyFont="1" applyFill="1" applyBorder="1" applyAlignment="1" applyProtection="1">
      <alignment horizontal="left" vertical="center" wrapText="1"/>
      <protection locked="0"/>
    </xf>
    <xf numFmtId="0" fontId="21" fillId="11" borderId="30" xfId="0" applyFont="1" applyFill="1" applyBorder="1" applyAlignment="1" applyProtection="1">
      <alignment horizontal="left" vertical="center" wrapText="1"/>
      <protection locked="0"/>
    </xf>
    <xf numFmtId="0" fontId="21" fillId="11" borderId="31" xfId="0" applyFont="1" applyFill="1" applyBorder="1" applyAlignment="1" applyProtection="1">
      <alignment horizontal="left" vertical="center" wrapText="1"/>
      <protection locked="0"/>
    </xf>
    <xf numFmtId="2" fontId="120" fillId="0" borderId="0" xfId="0" applyNumberFormat="1" applyFont="1"/>
    <xf numFmtId="0" fontId="74" fillId="12" borderId="25" xfId="0" applyFont="1" applyFill="1" applyBorder="1" applyAlignment="1" applyProtection="1">
      <alignment horizontal="center" vertical="center" wrapText="1"/>
      <protection locked="0"/>
    </xf>
    <xf numFmtId="0" fontId="74" fillId="11" borderId="33" xfId="0" applyFont="1" applyFill="1" applyBorder="1" applyAlignment="1" applyProtection="1">
      <alignment horizontal="left" vertical="center" wrapText="1"/>
      <protection locked="0"/>
    </xf>
    <xf numFmtId="0" fontId="74" fillId="11" borderId="25" xfId="0" applyFont="1" applyFill="1" applyBorder="1" applyAlignment="1" applyProtection="1">
      <alignment horizontal="center" vertical="center" wrapText="1"/>
      <protection locked="0"/>
    </xf>
    <xf numFmtId="0" fontId="3" fillId="11" borderId="58" xfId="0" applyFont="1" applyFill="1" applyBorder="1" applyAlignment="1" applyProtection="1">
      <alignment horizontal="left" vertical="center" wrapText="1" indent="1"/>
      <protection locked="0"/>
    </xf>
    <xf numFmtId="0" fontId="3" fillId="11" borderId="52" xfId="0" applyFont="1" applyFill="1" applyBorder="1" applyAlignment="1" applyProtection="1">
      <alignment horizontal="center" vertical="center" wrapText="1"/>
      <protection locked="0"/>
    </xf>
    <xf numFmtId="0" fontId="74" fillId="0" borderId="31" xfId="0" quotePrefix="1" applyFont="1" applyBorder="1" applyAlignment="1" applyProtection="1">
      <alignment horizontal="left" vertical="center" wrapText="1"/>
      <protection locked="0"/>
    </xf>
    <xf numFmtId="0" fontId="112" fillId="0" borderId="30" xfId="0" applyFont="1" applyFill="1" applyBorder="1" applyAlignment="1" applyProtection="1">
      <alignment horizontal="left" vertical="center" wrapText="1" indent="1"/>
      <protection locked="0"/>
    </xf>
    <xf numFmtId="0" fontId="74" fillId="0" borderId="10" xfId="0" applyFont="1" applyFill="1" applyBorder="1" applyAlignment="1" applyProtection="1">
      <alignment horizontal="center" vertical="center" wrapText="1"/>
      <protection locked="0"/>
    </xf>
    <xf numFmtId="0" fontId="74" fillId="0" borderId="27" xfId="0" applyFont="1" applyFill="1" applyBorder="1" applyAlignment="1" applyProtection="1">
      <alignment horizontal="center" vertical="center" wrapText="1"/>
      <protection locked="0"/>
    </xf>
    <xf numFmtId="0" fontId="108" fillId="12" borderId="33" xfId="0" quotePrefix="1" applyFont="1" applyFill="1" applyBorder="1" applyAlignment="1" applyProtection="1">
      <alignment horizontal="left" vertical="center" wrapText="1" indent="1"/>
      <protection locked="0"/>
    </xf>
    <xf numFmtId="0" fontId="108" fillId="12" borderId="50" xfId="0" applyFont="1" applyFill="1" applyBorder="1" applyAlignment="1" applyProtection="1">
      <alignment horizontal="left" vertical="center" wrapText="1"/>
      <protection locked="0"/>
    </xf>
    <xf numFmtId="0" fontId="74" fillId="12" borderId="20" xfId="0" applyFont="1" applyFill="1" applyBorder="1" applyAlignment="1" applyProtection="1">
      <alignment horizontal="center" vertical="center" wrapText="1"/>
      <protection locked="0"/>
    </xf>
    <xf numFmtId="0" fontId="122" fillId="12" borderId="31" xfId="0" applyFont="1" applyFill="1" applyBorder="1" applyAlignment="1" applyProtection="1">
      <alignment horizontal="left" vertical="center" wrapText="1" indent="1"/>
      <protection locked="0"/>
    </xf>
    <xf numFmtId="0" fontId="3" fillId="0" borderId="51" xfId="0" applyFont="1" applyBorder="1" applyAlignment="1" applyProtection="1">
      <alignment horizontal="center" vertical="center" wrapText="1"/>
      <protection locked="0"/>
    </xf>
    <xf numFmtId="0" fontId="108" fillId="12" borderId="32" xfId="0" applyFont="1" applyFill="1" applyBorder="1" applyAlignment="1" applyProtection="1">
      <alignment horizontal="left" vertical="center" wrapText="1" indent="1"/>
      <protection locked="0"/>
    </xf>
    <xf numFmtId="0" fontId="74" fillId="0" borderId="51" xfId="0" applyFont="1" applyBorder="1" applyAlignment="1" applyProtection="1">
      <alignment horizontal="center" vertical="center" wrapText="1"/>
      <protection locked="0"/>
    </xf>
    <xf numFmtId="0" fontId="127" fillId="0" borderId="25" xfId="0" applyFont="1" applyBorder="1" applyAlignment="1" applyProtection="1">
      <alignment horizontal="center" vertical="center" wrapText="1"/>
      <protection locked="0"/>
    </xf>
    <xf numFmtId="0" fontId="3" fillId="11" borderId="31" xfId="0" applyFont="1" applyFill="1" applyBorder="1" applyAlignment="1" applyProtection="1">
      <alignment horizontal="left" vertical="center" wrapText="1" indent="1"/>
      <protection locked="0"/>
    </xf>
    <xf numFmtId="0" fontId="3" fillId="11" borderId="48" xfId="0" applyFont="1" applyFill="1" applyBorder="1" applyAlignment="1" applyProtection="1">
      <alignment horizontal="left" vertical="center" wrapText="1" indent="1"/>
      <protection locked="0"/>
    </xf>
    <xf numFmtId="0" fontId="3" fillId="11" borderId="51" xfId="0" applyFont="1" applyFill="1" applyBorder="1" applyAlignment="1" applyProtection="1">
      <alignment horizontal="center" vertical="center" wrapText="1"/>
      <protection locked="0"/>
    </xf>
    <xf numFmtId="0" fontId="3" fillId="11" borderId="30" xfId="0" applyFont="1" applyFill="1" applyBorder="1" applyAlignment="1" applyProtection="1">
      <alignment horizontal="left" vertical="center" wrapText="1" indent="1"/>
      <protection locked="0"/>
    </xf>
    <xf numFmtId="0" fontId="3" fillId="11" borderId="32" xfId="0" applyFont="1" applyFill="1" applyBorder="1" applyAlignment="1" applyProtection="1">
      <alignment horizontal="left" vertical="center" wrapText="1" indent="1"/>
      <protection locked="0"/>
    </xf>
    <xf numFmtId="0" fontId="3" fillId="0" borderId="33" xfId="0" quotePrefix="1" applyFont="1" applyFill="1" applyBorder="1" applyAlignment="1" applyProtection="1">
      <alignment horizontal="left" vertical="center" wrapText="1" indent="1"/>
      <protection locked="0"/>
    </xf>
    <xf numFmtId="0" fontId="74" fillId="0" borderId="20" xfId="0" applyFont="1" applyBorder="1" applyAlignment="1" applyProtection="1">
      <alignment horizontal="center" vertical="center" wrapText="1"/>
      <protection locked="0"/>
    </xf>
    <xf numFmtId="9" fontId="0" fillId="0" borderId="0" xfId="10" applyFont="1" applyAlignment="1">
      <alignment horizontal="center" vertical="center"/>
    </xf>
    <xf numFmtId="0" fontId="3" fillId="0" borderId="31" xfId="0" applyFont="1" applyFill="1" applyBorder="1" applyAlignment="1" applyProtection="1">
      <alignment horizontal="left" vertical="center" wrapText="1" indent="1"/>
      <protection locked="0"/>
    </xf>
    <xf numFmtId="0" fontId="122" fillId="12" borderId="33" xfId="0" applyFont="1" applyFill="1" applyBorder="1" applyAlignment="1" applyProtection="1">
      <alignment horizontal="left" vertical="center" wrapText="1" indent="1"/>
      <protection locked="0"/>
    </xf>
    <xf numFmtId="0" fontId="3" fillId="0" borderId="16"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3" fillId="15" borderId="33" xfId="0" applyFont="1" applyFill="1" applyBorder="1" applyAlignment="1" applyProtection="1">
      <alignment horizontal="left" vertical="center" wrapText="1"/>
      <protection locked="0"/>
    </xf>
    <xf numFmtId="0" fontId="3" fillId="0" borderId="14" xfId="0" applyFont="1" applyBorder="1" applyAlignment="1" applyProtection="1">
      <alignment horizontal="center" vertical="center" wrapText="1"/>
      <protection locked="0"/>
    </xf>
    <xf numFmtId="0" fontId="122" fillId="12" borderId="33" xfId="0" applyFont="1" applyFill="1" applyBorder="1" applyAlignment="1" applyProtection="1">
      <alignment horizontal="left" vertical="center" wrapText="1"/>
      <protection locked="0"/>
    </xf>
    <xf numFmtId="0" fontId="132" fillId="15" borderId="33" xfId="0" applyFont="1" applyFill="1" applyBorder="1" applyAlignment="1" applyProtection="1">
      <alignment horizontal="left" vertical="center" wrapText="1"/>
      <protection locked="0"/>
    </xf>
    <xf numFmtId="0" fontId="127" fillId="15" borderId="33" xfId="0" applyFont="1" applyFill="1" applyBorder="1" applyAlignment="1" applyProtection="1">
      <alignment horizontal="left" vertical="center" wrapText="1"/>
      <protection locked="0"/>
    </xf>
    <xf numFmtId="0" fontId="3" fillId="0" borderId="24" xfId="0" applyFont="1" applyBorder="1" applyAlignment="1" applyProtection="1">
      <alignment horizontal="center" vertical="center" wrapText="1"/>
      <protection locked="0"/>
    </xf>
    <xf numFmtId="0" fontId="122" fillId="12" borderId="32" xfId="0" applyFont="1" applyFill="1" applyBorder="1" applyAlignment="1" applyProtection="1">
      <alignment horizontal="left" vertical="center" wrapText="1"/>
      <protection locked="0"/>
    </xf>
    <xf numFmtId="0" fontId="3" fillId="0" borderId="25" xfId="0" applyFont="1" applyFill="1" applyBorder="1" applyAlignment="1" applyProtection="1">
      <alignment horizontal="center" vertical="center" wrapText="1"/>
      <protection locked="0"/>
    </xf>
    <xf numFmtId="0" fontId="113" fillId="0" borderId="0" xfId="0" applyFont="1" applyAlignment="1">
      <alignment horizontal="center" vertical="center" wrapText="1"/>
    </xf>
    <xf numFmtId="0" fontId="49" fillId="0" borderId="0" xfId="0" applyFont="1" applyFill="1" applyBorder="1" applyAlignment="1">
      <alignment horizontal="center" vertical="center" wrapText="1"/>
    </xf>
    <xf numFmtId="164" fontId="113" fillId="0" borderId="0" xfId="9" applyNumberFormat="1" applyFont="1" applyAlignment="1">
      <alignment horizontal="left" vertical="center" wrapText="1"/>
    </xf>
    <xf numFmtId="0" fontId="112" fillId="0" borderId="0" xfId="0" applyFont="1" applyAlignment="1">
      <alignment horizontal="center" vertical="top" wrapText="1"/>
    </xf>
    <xf numFmtId="9" fontId="54" fillId="0" borderId="0" xfId="10" applyFont="1" applyAlignment="1">
      <alignment horizontal="center" vertical="center"/>
    </xf>
    <xf numFmtId="0" fontId="3" fillId="0" borderId="16" xfId="0" applyFont="1" applyFill="1" applyBorder="1" applyAlignment="1" applyProtection="1">
      <alignment horizontal="center" vertical="center" wrapText="1"/>
      <protection locked="0"/>
    </xf>
    <xf numFmtId="0" fontId="3" fillId="0" borderId="9" xfId="0" applyFont="1" applyFill="1" applyBorder="1" applyAlignment="1" applyProtection="1">
      <alignment horizontal="center" vertical="center" wrapText="1"/>
      <protection locked="0"/>
    </xf>
    <xf numFmtId="0" fontId="113" fillId="0" borderId="33" xfId="0" applyFont="1" applyFill="1" applyBorder="1" applyAlignment="1" applyProtection="1">
      <alignment horizontal="left" vertical="center" wrapText="1" indent="1"/>
      <protection locked="0"/>
    </xf>
    <xf numFmtId="0" fontId="130" fillId="0" borderId="30" xfId="0" applyFont="1" applyBorder="1" applyAlignment="1" applyProtection="1">
      <alignment horizontal="left" vertical="top" wrapText="1" indent="1"/>
      <protection locked="0"/>
    </xf>
    <xf numFmtId="0" fontId="3" fillId="0" borderId="18" xfId="0" applyFont="1" applyBorder="1" applyAlignment="1" applyProtection="1">
      <alignment horizontal="center" vertical="center" wrapText="1"/>
      <protection locked="0"/>
    </xf>
    <xf numFmtId="9" fontId="0" fillId="0" borderId="0" xfId="0" applyNumberFormat="1" applyAlignment="1">
      <alignment vertical="center"/>
    </xf>
    <xf numFmtId="0" fontId="126" fillId="0" borderId="21" xfId="0" applyFont="1" applyBorder="1" applyAlignment="1" applyProtection="1">
      <alignment horizontal="center" vertical="center" wrapText="1"/>
      <protection locked="0"/>
    </xf>
    <xf numFmtId="0" fontId="74" fillId="0" borderId="16" xfId="0" applyFont="1" applyBorder="1" applyAlignment="1" applyProtection="1">
      <alignment horizontal="center" vertical="center" wrapText="1"/>
      <protection locked="0"/>
    </xf>
    <xf numFmtId="0" fontId="74" fillId="0" borderId="24" xfId="0" applyFont="1" applyBorder="1" applyAlignment="1" applyProtection="1">
      <alignment horizontal="center" vertical="center" wrapText="1"/>
      <protection locked="0"/>
    </xf>
    <xf numFmtId="0" fontId="108" fillId="12" borderId="64" xfId="0" applyFont="1" applyFill="1" applyBorder="1" applyAlignment="1" applyProtection="1">
      <alignment horizontal="left" vertical="center" wrapText="1" indent="1"/>
      <protection locked="0"/>
    </xf>
    <xf numFmtId="0" fontId="74" fillId="12" borderId="18" xfId="0" applyFont="1" applyFill="1" applyBorder="1" applyAlignment="1" applyProtection="1">
      <alignment horizontal="center" vertical="center" wrapText="1"/>
      <protection locked="0"/>
    </xf>
    <xf numFmtId="0" fontId="108" fillId="12" borderId="64" xfId="0" applyFont="1" applyFill="1" applyBorder="1" applyAlignment="1" applyProtection="1">
      <alignment horizontal="left" vertical="top" wrapText="1" indent="1"/>
      <protection locked="0"/>
    </xf>
    <xf numFmtId="0" fontId="74" fillId="12" borderId="12" xfId="0" applyFont="1" applyFill="1" applyBorder="1" applyAlignment="1" applyProtection="1">
      <alignment horizontal="center" vertical="center" wrapText="1"/>
      <protection locked="0"/>
    </xf>
    <xf numFmtId="0" fontId="3" fillId="11" borderId="30" xfId="0" applyFont="1" applyFill="1" applyBorder="1" applyAlignment="1" applyProtection="1">
      <alignment wrapText="1"/>
      <protection locked="0"/>
    </xf>
    <xf numFmtId="0" fontId="3" fillId="12" borderId="20" xfId="0" applyFont="1" applyFill="1" applyBorder="1" applyAlignment="1" applyProtection="1">
      <alignment horizontal="center" vertical="center" wrapText="1"/>
      <protection locked="0"/>
    </xf>
    <xf numFmtId="0" fontId="133" fillId="12" borderId="31" xfId="0" applyFont="1" applyFill="1" applyBorder="1" applyAlignment="1" applyProtection="1">
      <alignment horizontal="left" vertical="center" wrapText="1" indent="1"/>
      <protection locked="0"/>
    </xf>
    <xf numFmtId="0" fontId="130" fillId="12" borderId="25" xfId="0" applyFont="1" applyFill="1" applyBorder="1" applyAlignment="1" applyProtection="1">
      <alignment horizontal="center" vertical="center" wrapText="1"/>
      <protection locked="0"/>
    </xf>
    <xf numFmtId="0" fontId="127" fillId="0" borderId="64" xfId="0" applyFont="1" applyBorder="1" applyAlignment="1" applyProtection="1">
      <alignment horizontal="left" vertical="center" wrapText="1" indent="1"/>
      <protection locked="0"/>
    </xf>
    <xf numFmtId="0" fontId="3" fillId="11" borderId="33" xfId="0" applyFont="1" applyFill="1" applyBorder="1" applyAlignment="1" applyProtection="1">
      <alignment horizontal="left" vertical="center" wrapText="1"/>
      <protection locked="0"/>
    </xf>
    <xf numFmtId="0" fontId="3" fillId="11" borderId="33" xfId="0" applyFont="1" applyFill="1" applyBorder="1" applyAlignment="1" applyProtection="1">
      <alignment horizontal="left" vertical="center" wrapText="1" indent="1"/>
      <protection locked="0"/>
    </xf>
    <xf numFmtId="0" fontId="106" fillId="7" borderId="79" xfId="0" applyFont="1" applyFill="1" applyBorder="1" applyAlignment="1">
      <alignment horizontal="center" vertical="center" wrapText="1"/>
    </xf>
    <xf numFmtId="0" fontId="54" fillId="4" borderId="0" xfId="0" applyFont="1" applyFill="1" applyAlignment="1">
      <alignment horizontal="center" vertical="center"/>
    </xf>
    <xf numFmtId="0" fontId="112" fillId="0" borderId="31" xfId="0" applyFont="1" applyFill="1" applyBorder="1" applyAlignment="1" applyProtection="1">
      <alignment horizontal="left" vertical="center" wrapText="1"/>
      <protection locked="0"/>
    </xf>
    <xf numFmtId="0" fontId="127" fillId="0" borderId="31" xfId="0" applyFont="1" applyFill="1" applyBorder="1" applyAlignment="1" applyProtection="1">
      <alignment horizontal="left" vertical="center" wrapText="1" indent="1"/>
      <protection locked="0"/>
    </xf>
    <xf numFmtId="0" fontId="3" fillId="16" borderId="32" xfId="0" applyFont="1" applyFill="1" applyBorder="1" applyAlignment="1" applyProtection="1">
      <alignment horizontal="left" vertical="center" wrapText="1" indent="1"/>
      <protection locked="0"/>
    </xf>
    <xf numFmtId="0" fontId="3" fillId="16" borderId="27" xfId="0" applyFont="1" applyFill="1" applyBorder="1" applyAlignment="1" applyProtection="1">
      <alignment horizontal="center" vertical="center" wrapText="1"/>
      <protection locked="0"/>
    </xf>
    <xf numFmtId="0" fontId="21" fillId="0" borderId="30" xfId="0" applyFont="1" applyFill="1" applyBorder="1" applyAlignment="1" applyProtection="1">
      <alignment horizontal="left" vertical="center" wrapText="1"/>
      <protection locked="0"/>
    </xf>
    <xf numFmtId="0" fontId="119" fillId="0" borderId="32" xfId="0" applyFont="1" applyBorder="1" applyAlignment="1" applyProtection="1">
      <alignment horizontal="left" vertical="center" wrapText="1"/>
      <protection locked="0"/>
    </xf>
    <xf numFmtId="0" fontId="74" fillId="15" borderId="21" xfId="0" applyFont="1" applyFill="1" applyBorder="1" applyAlignment="1" applyProtection="1">
      <alignment horizontal="center" vertical="center" wrapText="1"/>
      <protection locked="0"/>
    </xf>
    <xf numFmtId="0" fontId="113" fillId="0" borderId="33" xfId="0" applyFont="1" applyFill="1" applyBorder="1" applyAlignment="1" applyProtection="1">
      <alignment horizontal="left" vertical="center" wrapText="1"/>
      <protection locked="0"/>
    </xf>
    <xf numFmtId="0" fontId="74" fillId="0" borderId="31" xfId="0" applyFont="1" applyFill="1" applyBorder="1" applyAlignment="1" applyProtection="1">
      <alignment horizontal="left" vertical="center" wrapText="1"/>
      <protection locked="0"/>
    </xf>
    <xf numFmtId="0" fontId="74" fillId="0" borderId="10" xfId="0" applyFont="1" applyFill="1" applyBorder="1" applyAlignment="1" applyProtection="1">
      <alignment horizontal="center" vertical="center" wrapText="1"/>
      <protection locked="0"/>
    </xf>
    <xf numFmtId="0" fontId="108" fillId="12" borderId="31" xfId="0" applyFont="1" applyFill="1" applyBorder="1" applyAlignment="1" applyProtection="1">
      <alignment horizontal="left" vertical="center" wrapText="1"/>
      <protection locked="0"/>
    </xf>
    <xf numFmtId="0" fontId="0" fillId="5" borderId="82" xfId="0" applyFont="1" applyFill="1" applyBorder="1" applyAlignment="1">
      <alignment horizontal="center" vertical="center" wrapText="1"/>
    </xf>
    <xf numFmtId="0" fontId="3" fillId="11" borderId="46" xfId="0" applyFont="1" applyFill="1" applyBorder="1" applyAlignment="1" applyProtection="1">
      <alignment horizontal="left" vertical="center" wrapText="1" indent="1"/>
      <protection locked="0"/>
    </xf>
    <xf numFmtId="0" fontId="134" fillId="5" borderId="10" xfId="0" applyFont="1" applyFill="1" applyBorder="1" applyAlignment="1">
      <alignment horizontal="center" vertical="center" wrapText="1"/>
    </xf>
    <xf numFmtId="0" fontId="126" fillId="0" borderId="64" xfId="0" applyFont="1" applyFill="1" applyBorder="1" applyAlignment="1" applyProtection="1">
      <alignment horizontal="left" vertical="center" wrapText="1" indent="1"/>
      <protection locked="0"/>
    </xf>
    <xf numFmtId="0" fontId="74" fillId="0" borderId="6" xfId="0" applyFont="1" applyFill="1" applyBorder="1" applyAlignment="1" applyProtection="1">
      <alignment horizontal="center" vertical="center" wrapText="1"/>
      <protection locked="0"/>
    </xf>
    <xf numFmtId="0" fontId="0" fillId="12" borderId="0" xfId="0" applyFill="1"/>
    <xf numFmtId="0" fontId="0" fillId="0" borderId="0" xfId="0" applyAlignment="1">
      <alignment horizontal="center" vertical="center"/>
    </xf>
    <xf numFmtId="0" fontId="135" fillId="12" borderId="33" xfId="0" applyFont="1" applyFill="1" applyBorder="1" applyAlignment="1" applyProtection="1">
      <alignment horizontal="left" vertical="center" wrapText="1" indent="1"/>
      <protection locked="0"/>
    </xf>
    <xf numFmtId="0" fontId="3" fillId="12" borderId="21" xfId="0" applyFont="1" applyFill="1" applyBorder="1" applyAlignment="1" applyProtection="1">
      <alignment horizontal="center" vertical="top" wrapText="1"/>
      <protection locked="0"/>
    </xf>
    <xf numFmtId="0" fontId="123" fillId="0" borderId="33" xfId="0" applyFont="1" applyBorder="1" applyAlignment="1" applyProtection="1">
      <alignment horizontal="left" vertical="center" wrapText="1" indent="1"/>
      <protection locked="0"/>
    </xf>
    <xf numFmtId="0" fontId="132" fillId="0" borderId="0" xfId="0" applyFont="1" applyAlignment="1">
      <alignment horizontal="right" vertical="top" wrapText="1" indent="1"/>
    </xf>
    <xf numFmtId="9" fontId="136" fillId="0" borderId="0" xfId="10" applyFont="1" applyAlignment="1">
      <alignment vertical="center"/>
    </xf>
    <xf numFmtId="0" fontId="124" fillId="0" borderId="31" xfId="0" applyFont="1" applyBorder="1" applyAlignment="1" applyProtection="1">
      <alignment horizontal="left" vertical="center" wrapText="1" indent="1"/>
      <protection locked="0"/>
    </xf>
    <xf numFmtId="0" fontId="132" fillId="0" borderId="0" xfId="0" applyFont="1" applyAlignment="1">
      <alignment horizontal="right" wrapText="1" indent="1"/>
    </xf>
    <xf numFmtId="0" fontId="112" fillId="0" borderId="50" xfId="0" applyFont="1" applyBorder="1" applyAlignment="1" applyProtection="1">
      <alignment horizontal="left" vertical="center" wrapText="1" indent="1"/>
      <protection locked="0"/>
    </xf>
    <xf numFmtId="0" fontId="132" fillId="0" borderId="33" xfId="0" applyFont="1" applyFill="1" applyBorder="1" applyAlignment="1" applyProtection="1">
      <alignment horizontal="left" vertical="center" wrapText="1" indent="1"/>
      <protection locked="0"/>
    </xf>
    <xf numFmtId="0" fontId="132" fillId="0" borderId="33" xfId="0" applyFont="1" applyBorder="1" applyAlignment="1" applyProtection="1">
      <alignment horizontal="left" vertical="center" wrapText="1"/>
      <protection locked="0"/>
    </xf>
    <xf numFmtId="0" fontId="131" fillId="0" borderId="30" xfId="0" applyFont="1" applyBorder="1" applyAlignment="1" applyProtection="1">
      <alignment horizontal="left" vertical="top" wrapText="1" indent="1"/>
      <protection locked="0"/>
    </xf>
    <xf numFmtId="0" fontId="131" fillId="0" borderId="32" xfId="0" applyFont="1" applyBorder="1" applyAlignment="1" applyProtection="1">
      <alignment horizontal="left" vertical="center" wrapText="1" indent="1"/>
      <protection locked="0"/>
    </xf>
    <xf numFmtId="0" fontId="131" fillId="0" borderId="33" xfId="0" applyFont="1" applyFill="1" applyBorder="1" applyAlignment="1" applyProtection="1">
      <alignment horizontal="left" vertical="center" wrapText="1" indent="1"/>
      <protection locked="0"/>
    </xf>
    <xf numFmtId="0" fontId="139" fillId="0" borderId="31" xfId="0" applyFont="1" applyBorder="1" applyAlignment="1" applyProtection="1">
      <alignment horizontal="left" vertical="center" wrapText="1"/>
      <protection locked="0"/>
    </xf>
    <xf numFmtId="0" fontId="63" fillId="0" borderId="0" xfId="0" applyFont="1" applyAlignment="1">
      <alignment horizontal="center" vertical="center"/>
    </xf>
    <xf numFmtId="0" fontId="142" fillId="0" borderId="0" xfId="0" applyFont="1" applyAlignment="1">
      <alignment horizontal="center" vertical="center"/>
    </xf>
    <xf numFmtId="9" fontId="142" fillId="0" borderId="0" xfId="10" applyFont="1" applyAlignment="1">
      <alignment vertical="center"/>
    </xf>
    <xf numFmtId="0" fontId="141" fillId="0" borderId="0" xfId="0" applyFont="1" applyAlignment="1">
      <alignment horizontal="center" vertical="top" wrapText="1"/>
    </xf>
    <xf numFmtId="0" fontId="124" fillId="0" borderId="30" xfId="0" applyFont="1" applyBorder="1" applyAlignment="1" applyProtection="1">
      <alignment horizontal="left" vertical="center" wrapText="1"/>
      <protection locked="0"/>
    </xf>
    <xf numFmtId="0" fontId="124" fillId="0" borderId="33" xfId="0" applyFont="1" applyBorder="1" applyAlignment="1" applyProtection="1">
      <alignment horizontal="left" vertical="center" wrapText="1" indent="1"/>
      <protection locked="0"/>
    </xf>
    <xf numFmtId="0" fontId="124" fillId="0" borderId="30" xfId="0" applyFont="1" applyBorder="1" applyAlignment="1" applyProtection="1">
      <alignment horizontal="left" vertical="top" wrapText="1" indent="1"/>
      <protection locked="0"/>
    </xf>
    <xf numFmtId="0" fontId="124" fillId="0" borderId="48" xfId="0" applyFont="1" applyFill="1" applyBorder="1" applyAlignment="1" applyProtection="1">
      <alignment horizontal="left" wrapText="1"/>
      <protection locked="0"/>
    </xf>
    <xf numFmtId="0" fontId="124" fillId="0" borderId="33" xfId="0" applyFont="1" applyFill="1" applyBorder="1" applyAlignment="1" applyProtection="1">
      <alignment horizontal="left" vertical="center" wrapText="1"/>
      <protection locked="0"/>
    </xf>
    <xf numFmtId="0" fontId="143" fillId="0" borderId="0" xfId="0" applyFont="1"/>
    <xf numFmtId="0" fontId="130" fillId="0" borderId="30" xfId="0" applyFont="1" applyBorder="1" applyAlignment="1" applyProtection="1">
      <alignment horizontal="left" vertical="center" wrapText="1" indent="1"/>
      <protection locked="0"/>
    </xf>
    <xf numFmtId="9" fontId="144" fillId="0" borderId="0" xfId="10" applyFont="1" applyAlignment="1">
      <alignment vertical="center"/>
    </xf>
    <xf numFmtId="9" fontId="143" fillId="0" borderId="0" xfId="10" applyFont="1"/>
    <xf numFmtId="0" fontId="143" fillId="0" borderId="0" xfId="0" applyFont="1" applyAlignment="1">
      <alignment horizontal="right"/>
    </xf>
    <xf numFmtId="0" fontId="131" fillId="0" borderId="64" xfId="0" applyFont="1" applyFill="1" applyBorder="1" applyAlignment="1" applyProtection="1">
      <alignment horizontal="left" vertical="center" wrapText="1" indent="1"/>
      <protection locked="0"/>
    </xf>
    <xf numFmtId="0" fontId="123" fillId="0" borderId="64" xfId="0" applyFont="1" applyFill="1" applyBorder="1" applyAlignment="1" applyProtection="1">
      <alignment horizontal="left" vertical="center" wrapText="1" indent="1"/>
      <protection locked="0"/>
    </xf>
    <xf numFmtId="0" fontId="1" fillId="0" borderId="31" xfId="0" applyFont="1" applyFill="1" applyBorder="1" applyAlignment="1" applyProtection="1">
      <alignment horizontal="left" vertical="center" wrapText="1"/>
      <protection locked="0"/>
    </xf>
    <xf numFmtId="0" fontId="113" fillId="0" borderId="30" xfId="0" quotePrefix="1" applyFont="1" applyFill="1" applyBorder="1" applyAlignment="1" applyProtection="1">
      <alignment horizontal="left" vertical="center" wrapText="1" indent="1"/>
      <protection locked="0"/>
    </xf>
    <xf numFmtId="0" fontId="143" fillId="0" borderId="0" xfId="0" applyFont="1" applyAlignment="1">
      <alignment vertical="center"/>
    </xf>
    <xf numFmtId="0" fontId="143" fillId="0" borderId="0" xfId="0" applyFont="1" applyAlignment="1">
      <alignment horizontal="center" vertical="center"/>
    </xf>
    <xf numFmtId="0" fontId="129" fillId="0" borderId="0" xfId="0" applyFont="1" applyAlignment="1">
      <alignment horizontal="center" vertical="center"/>
    </xf>
    <xf numFmtId="0" fontId="126" fillId="0" borderId="30" xfId="0" applyFont="1" applyBorder="1" applyAlignment="1" applyProtection="1">
      <alignment horizontal="left" vertical="center" wrapText="1"/>
      <protection locked="0"/>
    </xf>
    <xf numFmtId="0" fontId="126" fillId="0" borderId="31" xfId="0" applyFont="1" applyFill="1" applyBorder="1" applyAlignment="1" applyProtection="1">
      <alignment horizontal="left" vertical="center" wrapText="1"/>
      <protection locked="0"/>
    </xf>
    <xf numFmtId="0" fontId="126" fillId="0" borderId="30" xfId="0" applyFont="1" applyBorder="1" applyAlignment="1" applyProtection="1">
      <alignment horizontal="left" vertical="top" wrapText="1" indent="1"/>
      <protection locked="0"/>
    </xf>
    <xf numFmtId="0" fontId="121" fillId="0" borderId="31" xfId="0" applyFont="1" applyFill="1" applyBorder="1" applyAlignment="1" applyProtection="1">
      <alignment horizontal="left" vertical="center" wrapText="1"/>
      <protection locked="0"/>
    </xf>
    <xf numFmtId="0" fontId="126" fillId="0" borderId="31" xfId="0" applyFont="1" applyBorder="1" applyAlignment="1" applyProtection="1">
      <alignment horizontal="left" vertical="center" wrapText="1"/>
      <protection locked="0"/>
    </xf>
    <xf numFmtId="0" fontId="121" fillId="0" borderId="32" xfId="0" applyFont="1" applyFill="1" applyBorder="1" applyAlignment="1" applyProtection="1">
      <alignment horizontal="left" vertical="center" wrapText="1"/>
      <protection locked="0"/>
    </xf>
    <xf numFmtId="0" fontId="130" fillId="0" borderId="30" xfId="0" applyFont="1" applyBorder="1" applyAlignment="1" applyProtection="1">
      <alignment horizontal="left" vertical="center" wrapText="1"/>
      <protection locked="0"/>
    </xf>
    <xf numFmtId="0" fontId="130" fillId="0" borderId="32" xfId="0" applyFont="1" applyBorder="1" applyAlignment="1" applyProtection="1">
      <alignment horizontal="left" vertical="center" wrapText="1"/>
      <protection locked="0"/>
    </xf>
    <xf numFmtId="0" fontId="130" fillId="0" borderId="33" xfId="0" applyFont="1" applyBorder="1" applyAlignment="1" applyProtection="1">
      <alignment horizontal="left" vertical="center" wrapText="1"/>
      <protection locked="0"/>
    </xf>
    <xf numFmtId="0" fontId="126" fillId="0" borderId="33" xfId="0" applyFont="1" applyBorder="1" applyAlignment="1" applyProtection="1">
      <alignment horizontal="left" vertical="center" wrapText="1" indent="1"/>
      <protection locked="0"/>
    </xf>
    <xf numFmtId="0" fontId="130" fillId="0" borderId="31" xfId="0" applyFont="1" applyBorder="1" applyAlignment="1" applyProtection="1">
      <alignment horizontal="left" vertical="center" wrapText="1" indent="1"/>
      <protection locked="0"/>
    </xf>
    <xf numFmtId="0" fontId="3" fillId="0" borderId="21" xfId="0" applyFont="1" applyBorder="1" applyAlignment="1" applyProtection="1">
      <alignment horizontal="left" vertical="center" wrapText="1" indent="1"/>
      <protection locked="0"/>
    </xf>
    <xf numFmtId="0" fontId="121" fillId="0" borderId="33" xfId="0" applyFont="1" applyBorder="1" applyAlignment="1" applyProtection="1">
      <alignment horizontal="left" vertical="center" wrapText="1" indent="1"/>
      <protection locked="0"/>
    </xf>
    <xf numFmtId="0" fontId="113" fillId="0" borderId="64" xfId="0" applyFont="1" applyBorder="1" applyAlignment="1" applyProtection="1">
      <alignment horizontal="left" vertical="center" wrapText="1" indent="1"/>
      <protection locked="0"/>
    </xf>
    <xf numFmtId="0" fontId="113" fillId="0" borderId="64" xfId="0" applyFont="1" applyFill="1" applyBorder="1" applyAlignment="1" applyProtection="1">
      <alignment horizontal="left" vertical="center" wrapText="1" indent="1"/>
      <protection locked="0"/>
    </xf>
    <xf numFmtId="0" fontId="121" fillId="0" borderId="33" xfId="0" quotePrefix="1" applyFont="1" applyBorder="1" applyAlignment="1" applyProtection="1">
      <alignment horizontal="left" vertical="center" wrapText="1"/>
      <protection locked="0"/>
    </xf>
    <xf numFmtId="0" fontId="126" fillId="0" borderId="33" xfId="0" quotePrefix="1" applyFont="1" applyBorder="1" applyAlignment="1" applyProtection="1">
      <alignment horizontal="left" vertical="center" wrapText="1"/>
      <protection locked="0"/>
    </xf>
    <xf numFmtId="0" fontId="130" fillId="0" borderId="31" xfId="0" applyFont="1" applyFill="1" applyBorder="1" applyAlignment="1" applyProtection="1">
      <alignment horizontal="left" vertical="top" wrapText="1" indent="1"/>
      <protection locked="0"/>
    </xf>
    <xf numFmtId="0" fontId="127" fillId="0" borderId="30" xfId="0" applyFont="1" applyBorder="1" applyAlignment="1" applyProtection="1">
      <alignment horizontal="left" vertical="center" wrapText="1" indent="1"/>
      <protection locked="0"/>
    </xf>
    <xf numFmtId="0" fontId="130" fillId="0" borderId="30" xfId="0" applyFont="1" applyFill="1" applyBorder="1" applyAlignment="1" applyProtection="1">
      <alignment horizontal="left" vertical="center" wrapText="1" indent="1"/>
      <protection locked="0"/>
    </xf>
    <xf numFmtId="9" fontId="0" fillId="0" borderId="0" xfId="10" applyFont="1" applyFill="1" applyAlignment="1">
      <alignment vertical="center"/>
    </xf>
    <xf numFmtId="0" fontId="21" fillId="0" borderId="32" xfId="0" applyFont="1" applyBorder="1" applyAlignment="1" applyProtection="1">
      <alignment horizontal="left" vertical="center" wrapText="1"/>
      <protection locked="0"/>
    </xf>
    <xf numFmtId="0" fontId="41" fillId="0" borderId="30" xfId="0" applyFont="1" applyFill="1" applyBorder="1" applyAlignment="1" applyProtection="1">
      <alignment horizontal="left" vertical="top" wrapText="1"/>
      <protection locked="0"/>
    </xf>
    <xf numFmtId="0" fontId="41" fillId="0" borderId="33" xfId="0" applyFont="1" applyFill="1" applyBorder="1" applyAlignment="1" applyProtection="1">
      <alignment horizontal="left" vertical="center" wrapText="1"/>
      <protection locked="0"/>
    </xf>
    <xf numFmtId="0" fontId="40" fillId="0" borderId="31" xfId="0" applyFont="1" applyBorder="1" applyAlignment="1" applyProtection="1">
      <alignment horizontal="left" vertical="center" wrapText="1"/>
      <protection locked="0"/>
    </xf>
    <xf numFmtId="0" fontId="126" fillId="0" borderId="30" xfId="0" quotePrefix="1" applyFont="1" applyBorder="1" applyAlignment="1" applyProtection="1">
      <alignment horizontal="left" vertical="center" wrapText="1" indent="1"/>
      <protection locked="0"/>
    </xf>
    <xf numFmtId="0" fontId="126" fillId="0" borderId="31" xfId="0" quotePrefix="1" applyFont="1" applyBorder="1" applyAlignment="1" applyProtection="1">
      <alignment horizontal="left" vertical="center" wrapText="1"/>
      <protection locked="0"/>
    </xf>
    <xf numFmtId="0" fontId="74" fillId="0" borderId="32" xfId="0" applyFont="1" applyBorder="1" applyAlignment="1" applyProtection="1">
      <alignment horizontal="left" vertical="center" wrapText="1"/>
      <protection locked="0"/>
    </xf>
    <xf numFmtId="0" fontId="130" fillId="0" borderId="30" xfId="0" quotePrefix="1" applyFont="1" applyFill="1" applyBorder="1" applyAlignment="1" applyProtection="1">
      <alignment horizontal="left" vertical="top" wrapText="1" indent="1"/>
      <protection locked="0"/>
    </xf>
    <xf numFmtId="0" fontId="130" fillId="0" borderId="32" xfId="0" quotePrefix="1" applyFont="1" applyBorder="1" applyAlignment="1" applyProtection="1">
      <alignment horizontal="left" vertical="top" wrapText="1" indent="1"/>
      <protection locked="0"/>
    </xf>
    <xf numFmtId="0" fontId="127" fillId="0" borderId="48" xfId="0" quotePrefix="1" applyFont="1" applyFill="1" applyBorder="1" applyAlignment="1" applyProtection="1">
      <alignment horizontal="left" vertical="center" wrapText="1"/>
      <protection locked="0"/>
    </xf>
    <xf numFmtId="0" fontId="3" fillId="0" borderId="51" xfId="0" applyFont="1" applyFill="1" applyBorder="1" applyAlignment="1" applyProtection="1">
      <alignment horizontal="center" vertical="center" wrapText="1"/>
      <protection locked="0"/>
    </xf>
    <xf numFmtId="0" fontId="127" fillId="0" borderId="48" xfId="0" applyFont="1" applyFill="1" applyBorder="1" applyAlignment="1" applyProtection="1">
      <alignment horizontal="left" vertical="center" wrapText="1"/>
      <protection locked="0"/>
    </xf>
    <xf numFmtId="0" fontId="130" fillId="0" borderId="31" xfId="0" applyFont="1" applyFill="1" applyBorder="1" applyAlignment="1" applyProtection="1">
      <alignment horizontal="left" vertical="center" wrapText="1" indent="1"/>
      <protection locked="0"/>
    </xf>
    <xf numFmtId="0" fontId="130" fillId="0" borderId="31" xfId="0" quotePrefix="1" applyFont="1" applyFill="1" applyBorder="1" applyAlignment="1" applyProtection="1">
      <alignment horizontal="left" vertical="center" wrapText="1" indent="1"/>
      <protection locked="0"/>
    </xf>
    <xf numFmtId="0" fontId="124" fillId="0" borderId="32" xfId="0" applyFont="1" applyBorder="1" applyAlignment="1" applyProtection="1">
      <alignment horizontal="left" vertical="center" wrapText="1" indent="1"/>
      <protection locked="0"/>
    </xf>
    <xf numFmtId="0" fontId="132" fillId="0" borderId="31" xfId="0" applyFont="1" applyFill="1" applyBorder="1" applyAlignment="1" applyProtection="1">
      <alignment horizontal="left" vertical="top" wrapText="1" indent="1"/>
      <protection locked="0"/>
    </xf>
    <xf numFmtId="0" fontId="130" fillId="0" borderId="31" xfId="0" quotePrefix="1" applyFont="1" applyFill="1" applyBorder="1" applyAlignment="1" applyProtection="1">
      <alignment horizontal="left" vertical="top" wrapText="1" indent="1"/>
      <protection locked="0"/>
    </xf>
    <xf numFmtId="0" fontId="130" fillId="0" borderId="32" xfId="0" quotePrefix="1" applyFont="1" applyFill="1" applyBorder="1" applyAlignment="1" applyProtection="1">
      <alignment horizontal="left" vertical="center" wrapText="1" indent="1"/>
      <protection locked="0"/>
    </xf>
    <xf numFmtId="0" fontId="130" fillId="0" borderId="48" xfId="0" quotePrefix="1" applyFont="1" applyBorder="1" applyAlignment="1" applyProtection="1">
      <alignment horizontal="left" vertical="top" wrapText="1" indent="1"/>
      <protection locked="0"/>
    </xf>
    <xf numFmtId="0" fontId="126" fillId="0" borderId="33" xfId="0" applyFont="1" applyFill="1" applyBorder="1" applyAlignment="1" applyProtection="1">
      <alignment horizontal="left" vertical="center" wrapText="1" indent="1"/>
      <protection locked="0"/>
    </xf>
    <xf numFmtId="0" fontId="74" fillId="0" borderId="48" xfId="0" quotePrefix="1" applyFont="1" applyBorder="1" applyAlignment="1" applyProtection="1">
      <alignment horizontal="left" vertical="top" wrapText="1" indent="1"/>
      <protection locked="0"/>
    </xf>
    <xf numFmtId="0" fontId="74" fillId="0" borderId="32" xfId="0" quotePrefix="1" applyFont="1" applyBorder="1" applyAlignment="1" applyProtection="1">
      <alignment horizontal="left" vertical="top" wrapText="1" indent="1"/>
      <protection locked="0"/>
    </xf>
    <xf numFmtId="0" fontId="3" fillId="12" borderId="120" xfId="0" applyFont="1" applyFill="1" applyBorder="1" applyAlignment="1" applyProtection="1">
      <alignment horizontal="center" vertical="center" wrapText="1"/>
      <protection locked="0"/>
    </xf>
    <xf numFmtId="0" fontId="122" fillId="12" borderId="112" xfId="0" applyFont="1" applyFill="1" applyBorder="1" applyAlignment="1" applyProtection="1">
      <alignment horizontal="left" vertical="center" wrapText="1" indent="1"/>
      <protection locked="0"/>
    </xf>
    <xf numFmtId="0" fontId="3" fillId="12" borderId="112" xfId="0" applyFont="1" applyFill="1" applyBorder="1" applyAlignment="1" applyProtection="1">
      <alignment horizontal="center" vertical="center" wrapText="1"/>
      <protection locked="0"/>
    </xf>
    <xf numFmtId="0" fontId="3" fillId="0" borderId="48" xfId="0" applyFont="1" applyFill="1" applyBorder="1" applyAlignment="1" applyProtection="1">
      <alignment horizontal="left" vertical="center" wrapText="1" indent="1"/>
      <protection locked="0"/>
    </xf>
    <xf numFmtId="0" fontId="130" fillId="0" borderId="33" xfId="0" quotePrefix="1" applyFont="1" applyFill="1" applyBorder="1" applyAlignment="1" applyProtection="1">
      <alignment horizontal="left" vertical="top" wrapText="1" indent="1"/>
      <protection locked="0"/>
    </xf>
    <xf numFmtId="0" fontId="130" fillId="0" borderId="33" xfId="0" quotePrefix="1" applyFont="1" applyBorder="1" applyAlignment="1" applyProtection="1">
      <alignment horizontal="left" vertical="center" wrapText="1" indent="1"/>
      <protection locked="0"/>
    </xf>
    <xf numFmtId="0" fontId="126" fillId="0" borderId="31" xfId="0" applyFont="1" applyFill="1" applyBorder="1" applyAlignment="1" applyProtection="1">
      <alignment horizontal="left" vertical="center" wrapText="1" indent="1"/>
      <protection locked="0"/>
    </xf>
    <xf numFmtId="0" fontId="121" fillId="0" borderId="32" xfId="0" applyFont="1" applyFill="1" applyBorder="1" applyAlignment="1" applyProtection="1">
      <alignment horizontal="left" vertical="center" wrapText="1" indent="1"/>
      <protection locked="0"/>
    </xf>
    <xf numFmtId="0" fontId="130" fillId="0" borderId="33" xfId="0" applyFont="1" applyBorder="1" applyAlignment="1" applyProtection="1">
      <alignment horizontal="left" vertical="top" wrapText="1" indent="1"/>
      <protection locked="0"/>
    </xf>
    <xf numFmtId="0" fontId="130" fillId="0" borderId="33" xfId="0" applyFont="1" applyBorder="1" applyAlignment="1" applyProtection="1">
      <alignment horizontal="left" vertical="center" wrapText="1" indent="1"/>
      <protection locked="0"/>
    </xf>
    <xf numFmtId="0" fontId="130" fillId="0" borderId="33" xfId="0" quotePrefix="1" applyFont="1" applyFill="1" applyBorder="1" applyAlignment="1" applyProtection="1">
      <alignment horizontal="left" vertical="center" wrapText="1" indent="1"/>
      <protection locked="0"/>
    </xf>
    <xf numFmtId="0" fontId="144" fillId="0" borderId="0" xfId="0" applyFont="1" applyFill="1"/>
    <xf numFmtId="0" fontId="127" fillId="0" borderId="33" xfId="0" applyFont="1" applyFill="1" applyBorder="1" applyAlignment="1" applyProtection="1">
      <alignment horizontal="left" vertical="center" wrapText="1" indent="1"/>
      <protection locked="0"/>
    </xf>
    <xf numFmtId="0" fontId="130" fillId="15" borderId="33" xfId="0" applyFont="1" applyFill="1" applyBorder="1" applyAlignment="1" applyProtection="1">
      <alignment horizontal="left" vertical="center" wrapText="1"/>
      <protection locked="0"/>
    </xf>
    <xf numFmtId="0" fontId="127" fillId="0" borderId="33" xfId="0" quotePrefix="1" applyFont="1" applyFill="1" applyBorder="1" applyAlignment="1" applyProtection="1">
      <alignment horizontal="left" vertical="center" wrapText="1" indent="1"/>
      <protection locked="0"/>
    </xf>
    <xf numFmtId="0" fontId="130" fillId="0" borderId="33" xfId="0" applyFont="1" applyFill="1" applyBorder="1" applyAlignment="1" applyProtection="1">
      <alignment horizontal="left" vertical="center" wrapText="1" indent="1"/>
      <protection locked="0"/>
    </xf>
    <xf numFmtId="0" fontId="127" fillId="0" borderId="33" xfId="0" applyFont="1" applyBorder="1" applyAlignment="1" applyProtection="1">
      <alignment horizontal="left" vertical="center" wrapText="1"/>
      <protection locked="0"/>
    </xf>
    <xf numFmtId="0" fontId="130" fillId="0" borderId="33" xfId="0" applyFont="1" applyFill="1" applyBorder="1" applyAlignment="1" applyProtection="1">
      <alignment horizontal="left" vertical="center" wrapText="1"/>
      <protection locked="0"/>
    </xf>
    <xf numFmtId="0" fontId="3" fillId="0" borderId="24" xfId="0" applyFont="1" applyFill="1" applyBorder="1" applyAlignment="1" applyProtection="1">
      <alignment horizontal="center" vertical="center" wrapText="1"/>
      <protection locked="0"/>
    </xf>
    <xf numFmtId="0" fontId="126" fillId="0" borderId="31" xfId="0" applyFont="1" applyBorder="1" applyAlignment="1" applyProtection="1">
      <alignment horizontal="left" vertical="center" wrapText="1" indent="1"/>
      <protection locked="0"/>
    </xf>
    <xf numFmtId="9" fontId="114" fillId="0" borderId="0" xfId="10" applyFont="1" applyAlignment="1">
      <alignment vertical="center"/>
    </xf>
    <xf numFmtId="0" fontId="150" fillId="0" borderId="31" xfId="0" applyFont="1" applyFill="1" applyBorder="1" applyAlignment="1" applyProtection="1">
      <alignment horizontal="left" vertical="center" wrapText="1" indent="1"/>
      <protection locked="0"/>
    </xf>
    <xf numFmtId="0" fontId="121" fillId="0" borderId="64" xfId="0" applyFont="1" applyFill="1" applyBorder="1" applyAlignment="1" applyProtection="1">
      <alignment horizontal="left" vertical="center" wrapText="1" indent="1"/>
      <protection locked="0"/>
    </xf>
    <xf numFmtId="0" fontId="3" fillId="0" borderId="27" xfId="0" applyFont="1" applyFill="1" applyBorder="1" applyAlignment="1" applyProtection="1">
      <alignment horizontal="center" vertical="center" wrapText="1"/>
      <protection locked="0"/>
    </xf>
    <xf numFmtId="0" fontId="3" fillId="0" borderId="33" xfId="0" applyFont="1" applyFill="1" applyBorder="1" applyAlignment="1" applyProtection="1">
      <alignment horizontal="left" vertical="center" wrapText="1" indent="1"/>
      <protection locked="0"/>
    </xf>
    <xf numFmtId="0" fontId="123" fillId="0" borderId="0" xfId="0" applyFont="1" applyAlignment="1">
      <alignment horizontal="right" vertical="top" wrapText="1"/>
    </xf>
    <xf numFmtId="0" fontId="108" fillId="11" borderId="32" xfId="0" applyFont="1" applyFill="1" applyBorder="1" applyAlignment="1" applyProtection="1">
      <alignment horizontal="left" vertical="center" wrapText="1" indent="1"/>
      <protection locked="0"/>
    </xf>
    <xf numFmtId="0" fontId="130" fillId="0" borderId="32" xfId="0" applyFont="1" applyBorder="1" applyAlignment="1" applyProtection="1">
      <alignment horizontal="left" vertical="top" wrapText="1" indent="1"/>
      <protection locked="0"/>
    </xf>
    <xf numFmtId="0" fontId="108" fillId="12" borderId="32" xfId="0" applyFont="1" applyFill="1" applyBorder="1" applyAlignment="1" applyProtection="1">
      <alignment horizontal="left" vertical="center" wrapText="1"/>
      <protection locked="0"/>
    </xf>
    <xf numFmtId="0" fontId="126" fillId="0" borderId="30" xfId="0" applyFont="1" applyBorder="1" applyAlignment="1" applyProtection="1">
      <alignment horizontal="left" vertical="center" wrapText="1" indent="1"/>
      <protection locked="0"/>
    </xf>
    <xf numFmtId="0" fontId="125" fillId="11" borderId="30" xfId="0" applyFont="1" applyFill="1" applyBorder="1" applyAlignment="1" applyProtection="1">
      <alignment horizontal="left" vertical="center" wrapText="1" indent="1"/>
      <protection locked="0"/>
    </xf>
    <xf numFmtId="0" fontId="126" fillId="0" borderId="32" xfId="0" applyFont="1" applyBorder="1" applyAlignment="1" applyProtection="1">
      <alignment horizontal="left" vertical="center" wrapText="1" indent="1"/>
      <protection locked="0"/>
    </xf>
    <xf numFmtId="0" fontId="127" fillId="15" borderId="33" xfId="0" applyFont="1" applyFill="1" applyBorder="1" applyAlignment="1" applyProtection="1">
      <alignment horizontal="left" vertical="center" wrapText="1" indent="1"/>
      <protection locked="0"/>
    </xf>
    <xf numFmtId="0" fontId="119" fillId="0" borderId="31" xfId="0" applyFont="1" applyBorder="1" applyAlignment="1" applyProtection="1">
      <alignment horizontal="left" vertical="top" wrapText="1"/>
      <protection locked="0"/>
    </xf>
    <xf numFmtId="0" fontId="130" fillId="0" borderId="21" xfId="0" applyFont="1" applyFill="1" applyBorder="1" applyAlignment="1" applyProtection="1">
      <alignment horizontal="center" vertical="center" wrapText="1"/>
      <protection locked="0"/>
    </xf>
    <xf numFmtId="0" fontId="130" fillId="0" borderId="48" xfId="0" applyFont="1" applyFill="1" applyBorder="1" applyAlignment="1" applyProtection="1">
      <alignment horizontal="left" vertical="center" wrapText="1"/>
      <protection locked="0"/>
    </xf>
    <xf numFmtId="0" fontId="132" fillId="0" borderId="0" xfId="0" applyFont="1" applyFill="1" applyAlignment="1">
      <alignment horizontal="right" wrapText="1" indent="1"/>
    </xf>
    <xf numFmtId="0" fontId="3" fillId="0" borderId="0" xfId="0" applyFont="1" applyFill="1" applyAlignment="1">
      <alignment horizontal="left" vertical="top" wrapText="1" indent="1"/>
    </xf>
    <xf numFmtId="0" fontId="133" fillId="11" borderId="30" xfId="0" applyFont="1" applyFill="1" applyBorder="1" applyAlignment="1" applyProtection="1">
      <alignment horizontal="left" vertical="center" wrapText="1" indent="1"/>
      <protection locked="0"/>
    </xf>
    <xf numFmtId="0" fontId="122" fillId="11" borderId="30" xfId="0" applyFont="1" applyFill="1" applyBorder="1" applyAlignment="1" applyProtection="1">
      <alignment horizontal="left" vertical="center" wrapText="1" indent="1"/>
      <protection locked="0"/>
    </xf>
    <xf numFmtId="0" fontId="3" fillId="11" borderId="16" xfId="0" applyFont="1" applyFill="1" applyBorder="1" applyAlignment="1" applyProtection="1">
      <alignment horizontal="center" vertical="center" wrapText="1"/>
      <protection locked="0"/>
    </xf>
    <xf numFmtId="0" fontId="126" fillId="0" borderId="30" xfId="0" applyFont="1" applyFill="1" applyBorder="1" applyAlignment="1" applyProtection="1">
      <alignment horizontal="left" vertical="center" wrapText="1"/>
      <protection locked="0"/>
    </xf>
    <xf numFmtId="0" fontId="74" fillId="0" borderId="25" xfId="0" applyFont="1" applyFill="1" applyBorder="1" applyAlignment="1" applyProtection="1">
      <alignment horizontal="center" vertical="center" wrapText="1"/>
      <protection locked="0"/>
    </xf>
    <xf numFmtId="0" fontId="113" fillId="0" borderId="32" xfId="0" applyFont="1" applyFill="1" applyBorder="1" applyAlignment="1" applyProtection="1">
      <alignment horizontal="left" vertical="center" wrapText="1"/>
      <protection locked="0"/>
    </xf>
    <xf numFmtId="0" fontId="74" fillId="0" borderId="46" xfId="0" applyFont="1" applyFill="1" applyBorder="1" applyAlignment="1" applyProtection="1">
      <alignment horizontal="left" vertical="center" wrapText="1" indent="1"/>
      <protection locked="0"/>
    </xf>
    <xf numFmtId="0" fontId="74" fillId="0" borderId="32" xfId="0" applyFont="1" applyFill="1" applyBorder="1" applyAlignment="1" applyProtection="1">
      <alignment horizontal="left" vertical="center" wrapText="1" indent="1"/>
      <protection locked="0"/>
    </xf>
    <xf numFmtId="0" fontId="130" fillId="0" borderId="7" xfId="0" applyFont="1" applyFill="1" applyBorder="1" applyAlignment="1" applyProtection="1">
      <alignment horizontal="left" vertical="center" wrapText="1" indent="1"/>
      <protection locked="0"/>
    </xf>
    <xf numFmtId="0" fontId="130" fillId="0" borderId="25" xfId="0" applyFont="1" applyFill="1" applyBorder="1" applyAlignment="1" applyProtection="1">
      <alignment horizontal="center" vertical="center" wrapText="1"/>
      <protection locked="0"/>
    </xf>
    <xf numFmtId="0" fontId="132" fillId="0" borderId="0" xfId="0" applyFont="1" applyFill="1" applyAlignment="1">
      <alignment horizontal="right" vertical="top" wrapText="1" indent="1"/>
    </xf>
    <xf numFmtId="0" fontId="74" fillId="11" borderId="31" xfId="0" applyFont="1" applyFill="1" applyBorder="1" applyAlignment="1" applyProtection="1">
      <alignment horizontal="left" vertical="center" wrapText="1" indent="1"/>
      <protection locked="0"/>
    </xf>
    <xf numFmtId="0" fontId="127" fillId="0" borderId="30" xfId="0" applyFont="1" applyFill="1" applyBorder="1" applyAlignment="1" applyProtection="1">
      <alignment horizontal="left" vertical="center" wrapText="1" indent="1"/>
      <protection locked="0"/>
    </xf>
    <xf numFmtId="0" fontId="112" fillId="0" borderId="10" xfId="0" applyFont="1" applyFill="1" applyBorder="1" applyAlignment="1" applyProtection="1">
      <alignment horizontal="center" vertical="center" wrapText="1"/>
      <protection locked="0"/>
    </xf>
    <xf numFmtId="0" fontId="126" fillId="0" borderId="10" xfId="0" applyFont="1" applyFill="1" applyBorder="1" applyAlignment="1" applyProtection="1">
      <alignment horizontal="center" vertical="center" wrapText="1"/>
      <protection locked="0"/>
    </xf>
    <xf numFmtId="0" fontId="125" fillId="12" borderId="32" xfId="0" applyFont="1" applyFill="1" applyBorder="1" applyAlignment="1" applyProtection="1">
      <alignment horizontal="left" vertical="center" wrapText="1" indent="1"/>
      <protection locked="0"/>
    </xf>
    <xf numFmtId="0" fontId="127" fillId="0" borderId="32" xfId="0" applyFont="1" applyFill="1" applyBorder="1" applyAlignment="1" applyProtection="1">
      <alignment horizontal="left" vertical="top" wrapText="1" indent="1"/>
      <protection locked="0"/>
    </xf>
    <xf numFmtId="0" fontId="0" fillId="0" borderId="0" xfId="0" applyAlignment="1">
      <alignment horizontal="center" vertical="top" wrapText="1"/>
    </xf>
    <xf numFmtId="0" fontId="0" fillId="0" borderId="0" xfId="0" applyAlignment="1">
      <alignment horizontal="center" vertical="top"/>
    </xf>
    <xf numFmtId="0" fontId="114" fillId="0" borderId="0" xfId="0" applyFont="1" applyAlignment="1">
      <alignment horizontal="center" vertical="center" wrapText="1"/>
    </xf>
    <xf numFmtId="0" fontId="115" fillId="0" borderId="112" xfId="0" applyFont="1" applyBorder="1" applyAlignment="1">
      <alignment horizontal="center" vertical="center" wrapText="1"/>
    </xf>
    <xf numFmtId="0" fontId="21" fillId="13" borderId="113" xfId="0" applyFont="1" applyFill="1" applyBorder="1" applyAlignment="1">
      <alignment horizontal="center" vertical="center" wrapText="1"/>
    </xf>
    <xf numFmtId="0" fontId="21" fillId="13" borderId="114" xfId="0" applyFont="1" applyFill="1" applyBorder="1" applyAlignment="1">
      <alignment horizontal="center" vertical="center" wrapText="1"/>
    </xf>
    <xf numFmtId="0" fontId="21" fillId="13" borderId="115" xfId="0" applyFont="1" applyFill="1" applyBorder="1" applyAlignment="1">
      <alignment horizontal="center" vertical="center" wrapText="1"/>
    </xf>
    <xf numFmtId="0" fontId="119" fillId="14" borderId="113" xfId="0" applyFont="1" applyFill="1" applyBorder="1" applyAlignment="1">
      <alignment horizontal="center" vertical="center" wrapText="1"/>
    </xf>
    <xf numFmtId="0" fontId="119" fillId="14" borderId="114" xfId="0" applyFont="1" applyFill="1" applyBorder="1" applyAlignment="1">
      <alignment horizontal="center" vertical="center" wrapText="1"/>
    </xf>
    <xf numFmtId="0" fontId="119" fillId="14" borderId="115" xfId="0" applyFont="1" applyFill="1" applyBorder="1" applyAlignment="1">
      <alignment horizontal="center" vertical="center" wrapText="1"/>
    </xf>
    <xf numFmtId="0" fontId="106" fillId="7" borderId="117" xfId="0" applyFont="1" applyFill="1" applyBorder="1" applyAlignment="1">
      <alignment horizontal="center" vertical="center" wrapText="1"/>
    </xf>
    <xf numFmtId="0" fontId="106" fillId="7" borderId="118" xfId="0" applyFont="1" applyFill="1" applyBorder="1" applyAlignment="1">
      <alignment horizontal="center" vertical="center" wrapText="1"/>
    </xf>
    <xf numFmtId="0" fontId="106" fillId="7" borderId="119" xfId="0" applyFont="1" applyFill="1" applyBorder="1" applyAlignment="1">
      <alignment horizontal="center" vertical="center" wrapText="1"/>
    </xf>
    <xf numFmtId="0" fontId="106" fillId="7" borderId="110" xfId="0" applyFont="1" applyFill="1" applyBorder="1" applyAlignment="1">
      <alignment horizontal="center" vertical="center" wrapText="1"/>
    </xf>
    <xf numFmtId="0" fontId="106" fillId="7" borderId="116" xfId="0" applyFont="1" applyFill="1" applyBorder="1" applyAlignment="1">
      <alignment horizontal="center" vertical="center" wrapText="1"/>
    </xf>
    <xf numFmtId="0" fontId="106" fillId="7" borderId="111" xfId="0" applyFont="1" applyFill="1" applyBorder="1" applyAlignment="1">
      <alignment horizontal="center" vertical="center" wrapText="1"/>
    </xf>
    <xf numFmtId="0" fontId="66" fillId="2" borderId="80" xfId="0" applyFont="1" applyFill="1" applyBorder="1" applyAlignment="1">
      <alignment horizontal="left" vertical="center" wrapText="1"/>
    </xf>
    <xf numFmtId="0" fontId="66" fillId="2" borderId="81" xfId="0" applyFont="1" applyFill="1" applyBorder="1" applyAlignment="1">
      <alignment horizontal="left" vertical="center" wrapText="1"/>
    </xf>
    <xf numFmtId="0" fontId="100" fillId="0" borderId="80" xfId="0" applyFont="1" applyBorder="1" applyAlignment="1">
      <alignment horizontal="left" vertical="center" wrapText="1"/>
    </xf>
    <xf numFmtId="0" fontId="100" fillId="0" borderId="81" xfId="0" applyFont="1" applyBorder="1" applyAlignment="1">
      <alignment horizontal="left" vertical="center" wrapText="1"/>
    </xf>
    <xf numFmtId="0" fontId="70" fillId="0" borderId="110" xfId="0" applyFont="1" applyBorder="1" applyAlignment="1">
      <alignment horizontal="center" vertical="center"/>
    </xf>
    <xf numFmtId="0" fontId="70" fillId="0" borderId="111" xfId="0" applyFont="1" applyBorder="1" applyAlignment="1">
      <alignment horizontal="center" vertical="center"/>
    </xf>
    <xf numFmtId="0" fontId="106" fillId="0" borderId="110" xfId="0" applyFont="1" applyBorder="1" applyAlignment="1">
      <alignment horizontal="left" vertical="center" wrapText="1" indent="4"/>
    </xf>
    <xf numFmtId="0" fontId="106" fillId="0" borderId="111" xfId="0" applyFont="1" applyBorder="1" applyAlignment="1">
      <alignment horizontal="left" vertical="center" wrapText="1" indent="4"/>
    </xf>
    <xf numFmtId="0" fontId="61" fillId="0" borderId="0" xfId="0" applyFont="1" applyAlignment="1">
      <alignment horizontal="center" wrapText="1"/>
    </xf>
    <xf numFmtId="0" fontId="99" fillId="0" borderId="0" xfId="0" applyFont="1" applyAlignment="1">
      <alignment horizontal="center" wrapText="1"/>
    </xf>
    <xf numFmtId="0" fontId="110" fillId="0" borderId="80" xfId="0" applyFont="1" applyBorder="1" applyAlignment="1">
      <alignment horizontal="left" vertical="center" wrapText="1"/>
    </xf>
    <xf numFmtId="0" fontId="110" fillId="0" borderId="81" xfId="0" applyFont="1" applyBorder="1" applyAlignment="1">
      <alignment horizontal="left" vertical="center" wrapText="1"/>
    </xf>
    <xf numFmtId="0" fontId="5" fillId="0" borderId="49" xfId="0" applyFont="1" applyBorder="1" applyAlignment="1">
      <alignment horizontal="left" vertical="center" wrapText="1" indent="1"/>
    </xf>
    <xf numFmtId="0" fontId="5" fillId="0" borderId="46" xfId="0" applyFont="1" applyBorder="1" applyAlignment="1">
      <alignment horizontal="left" vertical="center" wrapText="1" indent="1"/>
    </xf>
    <xf numFmtId="0" fontId="5" fillId="0" borderId="50" xfId="0" applyFont="1" applyBorder="1" applyAlignment="1">
      <alignment horizontal="left" vertical="center" wrapText="1" indent="1"/>
    </xf>
    <xf numFmtId="0" fontId="2" fillId="0" borderId="84" xfId="0" applyFont="1" applyBorder="1" applyAlignment="1">
      <alignment horizontal="left" vertical="center" wrapText="1" indent="1"/>
    </xf>
    <xf numFmtId="0" fontId="2" fillId="0" borderId="89" xfId="0" applyFont="1" applyBorder="1" applyAlignment="1">
      <alignment horizontal="left" vertical="center" wrapText="1" indent="1"/>
    </xf>
    <xf numFmtId="0" fontId="2" fillId="0" borderId="85" xfId="0" applyFont="1" applyBorder="1" applyAlignment="1">
      <alignment horizontal="left" vertical="center" wrapText="1" indent="1"/>
    </xf>
    <xf numFmtId="0" fontId="0" fillId="7" borderId="78" xfId="0" applyFill="1" applyBorder="1" applyAlignment="1">
      <alignment horizontal="center" vertical="center"/>
    </xf>
    <xf numFmtId="0" fontId="0" fillId="7" borderId="59" xfId="0" applyFill="1" applyBorder="1" applyAlignment="1">
      <alignment horizontal="center" vertical="center"/>
    </xf>
    <xf numFmtId="0" fontId="2" fillId="0" borderId="39" xfId="0" applyFont="1" applyBorder="1" applyAlignment="1">
      <alignment horizontal="left" vertical="center" wrapText="1" indent="1"/>
    </xf>
    <xf numFmtId="0" fontId="2" fillId="0" borderId="19" xfId="0" applyFont="1" applyBorder="1" applyAlignment="1">
      <alignment horizontal="left" vertical="center" wrapText="1" indent="1"/>
    </xf>
    <xf numFmtId="0" fontId="3" fillId="0" borderId="35" xfId="0" applyFont="1" applyBorder="1" applyAlignment="1">
      <alignment horizontal="left" vertical="center" wrapText="1" indent="1"/>
    </xf>
    <xf numFmtId="0" fontId="3" fillId="0" borderId="36" xfId="0" applyFont="1" applyBorder="1" applyAlignment="1">
      <alignment horizontal="left" vertical="center" wrapText="1" indent="1"/>
    </xf>
    <xf numFmtId="0" fontId="3" fillId="0" borderId="37" xfId="0" applyFont="1" applyBorder="1" applyAlignment="1">
      <alignment horizontal="left" vertical="center" wrapText="1" indent="1"/>
    </xf>
    <xf numFmtId="0" fontId="3" fillId="0" borderId="38" xfId="0" applyFont="1" applyBorder="1" applyAlignment="1">
      <alignment horizontal="left" vertical="center" wrapText="1" indent="1"/>
    </xf>
    <xf numFmtId="0" fontId="0" fillId="7" borderId="76" xfId="0" applyFill="1" applyBorder="1" applyAlignment="1">
      <alignment horizontal="center" vertical="center"/>
    </xf>
    <xf numFmtId="0" fontId="2" fillId="0" borderId="82" xfId="0" applyFont="1" applyBorder="1" applyAlignment="1">
      <alignment horizontal="left" vertical="center" wrapText="1" indent="1"/>
    </xf>
    <xf numFmtId="0" fontId="2" fillId="0" borderId="90" xfId="0" applyFont="1" applyBorder="1" applyAlignment="1">
      <alignment horizontal="left" vertical="center" wrapText="1" indent="1"/>
    </xf>
    <xf numFmtId="0" fontId="2" fillId="0" borderId="83" xfId="0" applyFont="1" applyBorder="1" applyAlignment="1">
      <alignment horizontal="left" vertical="center" wrapText="1" indent="1"/>
    </xf>
    <xf numFmtId="0" fontId="2" fillId="0" borderId="86" xfId="0" applyFont="1" applyBorder="1" applyAlignment="1">
      <alignment horizontal="left" vertical="center" wrapText="1" indent="1"/>
    </xf>
    <xf numFmtId="0" fontId="2" fillId="0" borderId="67" xfId="0" applyFont="1" applyBorder="1" applyAlignment="1">
      <alignment horizontal="left" vertical="center" wrapText="1" indent="1"/>
    </xf>
    <xf numFmtId="0" fontId="2" fillId="0" borderId="87" xfId="0" applyFont="1" applyBorder="1" applyAlignment="1">
      <alignment horizontal="left" vertical="center" wrapText="1" indent="1"/>
    </xf>
    <xf numFmtId="0" fontId="7" fillId="2" borderId="0" xfId="0" applyFont="1" applyFill="1" applyBorder="1" applyAlignment="1">
      <alignment horizontal="left" vertical="top" indent="1"/>
    </xf>
    <xf numFmtId="0" fontId="46" fillId="0" borderId="88" xfId="0" applyFont="1" applyBorder="1" applyAlignment="1">
      <alignment horizontal="left" vertical="center" indent="1"/>
    </xf>
    <xf numFmtId="0" fontId="44" fillId="0" borderId="69" xfId="0" applyFont="1" applyBorder="1" applyAlignment="1">
      <alignment horizontal="center" vertical="center"/>
    </xf>
    <xf numFmtId="0" fontId="44" fillId="0" borderId="67" xfId="0" applyFont="1" applyBorder="1" applyAlignment="1">
      <alignment horizontal="center" vertical="center"/>
    </xf>
    <xf numFmtId="0" fontId="44" fillId="0" borderId="70" xfId="0" applyFont="1" applyBorder="1" applyAlignment="1">
      <alignment horizontal="center" vertical="center"/>
    </xf>
    <xf numFmtId="0" fontId="44" fillId="0" borderId="71" xfId="0" applyFont="1" applyBorder="1" applyAlignment="1">
      <alignment horizontal="center" vertical="center"/>
    </xf>
    <xf numFmtId="0" fontId="44" fillId="0" borderId="72" xfId="0" applyFont="1" applyBorder="1" applyAlignment="1">
      <alignment horizontal="center" vertical="center"/>
    </xf>
    <xf numFmtId="0" fontId="45" fillId="3" borderId="67" xfId="0" applyFont="1" applyFill="1" applyBorder="1" applyAlignment="1">
      <alignment horizontal="left" vertical="center" wrapText="1" indent="2"/>
    </xf>
    <xf numFmtId="0" fontId="5" fillId="0" borderId="104" xfId="0" applyFont="1" applyBorder="1" applyAlignment="1">
      <alignment horizontal="left" vertical="center" wrapText="1" indent="1"/>
    </xf>
    <xf numFmtId="0" fontId="5" fillId="0" borderId="105" xfId="0" applyFont="1" applyBorder="1" applyAlignment="1">
      <alignment horizontal="left" vertical="center" wrapText="1" indent="1"/>
    </xf>
    <xf numFmtId="0" fontId="5" fillId="0" borderId="106" xfId="0" applyFont="1" applyBorder="1" applyAlignment="1">
      <alignment horizontal="left" vertical="center" wrapText="1" indent="1"/>
    </xf>
    <xf numFmtId="0" fontId="2" fillId="0" borderId="61" xfId="0" applyFont="1" applyBorder="1" applyAlignment="1">
      <alignment horizontal="left" vertical="center" wrapText="1" indent="1"/>
    </xf>
    <xf numFmtId="0" fontId="2" fillId="0" borderId="102" xfId="0" applyFont="1" applyBorder="1" applyAlignment="1">
      <alignment horizontal="left" vertical="center" wrapText="1" indent="1"/>
    </xf>
    <xf numFmtId="0" fontId="2" fillId="0" borderId="103" xfId="0" applyFont="1" applyBorder="1" applyAlignment="1">
      <alignment horizontal="left" vertical="center" wrapText="1" indent="1"/>
    </xf>
    <xf numFmtId="0" fontId="2" fillId="0" borderId="62" xfId="0" applyFont="1" applyBorder="1" applyAlignment="1">
      <alignment horizontal="left" vertical="center" wrapText="1" indent="1"/>
    </xf>
    <xf numFmtId="0" fontId="2" fillId="0" borderId="100" xfId="0" applyFont="1" applyBorder="1" applyAlignment="1">
      <alignment horizontal="left" vertical="center" wrapText="1" indent="1"/>
    </xf>
    <xf numFmtId="0" fontId="2" fillId="0" borderId="101" xfId="0" applyFont="1" applyBorder="1" applyAlignment="1">
      <alignment horizontal="left" vertical="center" wrapText="1" indent="1"/>
    </xf>
    <xf numFmtId="0" fontId="2" fillId="0" borderId="63" xfId="0" applyFont="1" applyBorder="1" applyAlignment="1">
      <alignment horizontal="left" vertical="center" wrapText="1" indent="1"/>
    </xf>
    <xf numFmtId="0" fontId="2" fillId="0" borderId="98" xfId="0" applyFont="1" applyBorder="1" applyAlignment="1">
      <alignment horizontal="left" vertical="center" wrapText="1" indent="1"/>
    </xf>
    <xf numFmtId="0" fontId="2" fillId="0" borderId="99" xfId="0" applyFont="1" applyBorder="1" applyAlignment="1">
      <alignment horizontal="left" vertical="center" wrapText="1" indent="1"/>
    </xf>
    <xf numFmtId="0" fontId="2" fillId="0" borderId="60" xfId="0" applyFont="1" applyBorder="1" applyAlignment="1">
      <alignment horizontal="left" vertical="center" wrapText="1" indent="1"/>
    </xf>
    <xf numFmtId="0" fontId="2" fillId="0" borderId="96" xfId="0" applyFont="1" applyBorder="1" applyAlignment="1">
      <alignment horizontal="left" vertical="center" wrapText="1" indent="1"/>
    </xf>
    <xf numFmtId="0" fontId="2" fillId="0" borderId="97" xfId="0" applyFont="1" applyBorder="1" applyAlignment="1">
      <alignment horizontal="left" vertical="center" wrapText="1" indent="1"/>
    </xf>
    <xf numFmtId="0" fontId="2" fillId="0" borderId="107" xfId="0" applyFont="1" applyBorder="1" applyAlignment="1">
      <alignment horizontal="left" vertical="center" wrapText="1" indent="1"/>
    </xf>
    <xf numFmtId="0" fontId="2" fillId="0" borderId="108" xfId="0" applyFont="1" applyBorder="1" applyAlignment="1">
      <alignment horizontal="left" vertical="center" wrapText="1" indent="1"/>
    </xf>
    <xf numFmtId="0" fontId="2" fillId="0" borderId="109" xfId="0" applyFont="1" applyBorder="1" applyAlignment="1">
      <alignment horizontal="left" vertical="center" wrapText="1" indent="1"/>
    </xf>
    <xf numFmtId="0" fontId="73" fillId="0" borderId="49" xfId="0" applyFont="1" applyBorder="1" applyAlignment="1">
      <alignment horizontal="left" vertical="center" wrapText="1" indent="1"/>
    </xf>
    <xf numFmtId="0" fontId="73" fillId="0" borderId="46" xfId="0" applyFont="1" applyBorder="1" applyAlignment="1">
      <alignment horizontal="left" vertical="center" wrapText="1" indent="1"/>
    </xf>
    <xf numFmtId="0" fontId="73" fillId="0" borderId="50" xfId="0" applyFont="1" applyBorder="1" applyAlignment="1">
      <alignment horizontal="left" vertical="center" wrapText="1" indent="1"/>
    </xf>
    <xf numFmtId="0" fontId="67" fillId="0" borderId="84" xfId="0" applyFont="1" applyBorder="1" applyAlignment="1">
      <alignment horizontal="left" vertical="center" wrapText="1" indent="1"/>
    </xf>
    <xf numFmtId="0" fontId="67" fillId="0" borderId="89" xfId="0" applyFont="1" applyBorder="1" applyAlignment="1">
      <alignment horizontal="left" vertical="center" wrapText="1" indent="1"/>
    </xf>
    <xf numFmtId="0" fontId="67" fillId="0" borderId="85" xfId="0" applyFont="1" applyBorder="1" applyAlignment="1">
      <alignment horizontal="left" vertical="center" wrapText="1" indent="1"/>
    </xf>
    <xf numFmtId="0" fontId="54" fillId="7" borderId="78" xfId="0" applyFont="1" applyFill="1" applyBorder="1" applyAlignment="1">
      <alignment horizontal="center" vertical="center"/>
    </xf>
    <xf numFmtId="0" fontId="54" fillId="7" borderId="59" xfId="0" applyFont="1" applyFill="1" applyBorder="1" applyAlignment="1">
      <alignment horizontal="center" vertical="center"/>
    </xf>
    <xf numFmtId="0" fontId="67" fillId="0" borderId="92" xfId="0" applyFont="1" applyBorder="1" applyAlignment="1">
      <alignment horizontal="left" vertical="center" wrapText="1" indent="1"/>
    </xf>
    <xf numFmtId="0" fontId="67" fillId="0" borderId="93" xfId="0" applyFont="1" applyBorder="1" applyAlignment="1">
      <alignment horizontal="left" vertical="center" wrapText="1" indent="1"/>
    </xf>
    <xf numFmtId="0" fontId="67" fillId="0" borderId="94" xfId="0" applyFont="1" applyBorder="1" applyAlignment="1">
      <alignment horizontal="left" vertical="center" wrapText="1" indent="1"/>
    </xf>
    <xf numFmtId="0" fontId="67" fillId="0" borderId="82" xfId="0" applyFont="1" applyBorder="1" applyAlignment="1">
      <alignment horizontal="left" vertical="center" wrapText="1" indent="1"/>
    </xf>
    <xf numFmtId="0" fontId="67" fillId="0" borderId="90" xfId="0" applyFont="1" applyBorder="1" applyAlignment="1">
      <alignment horizontal="left" vertical="center" wrapText="1" indent="1"/>
    </xf>
    <xf numFmtId="0" fontId="67" fillId="0" borderId="83" xfId="0" applyFont="1" applyBorder="1" applyAlignment="1">
      <alignment horizontal="left" vertical="center" wrapText="1" indent="1"/>
    </xf>
    <xf numFmtId="0" fontId="54" fillId="7" borderId="76" xfId="0" applyFont="1" applyFill="1" applyBorder="1" applyAlignment="1">
      <alignment horizontal="center" vertical="center"/>
    </xf>
    <xf numFmtId="0" fontId="67" fillId="0" borderId="39" xfId="0" applyFont="1" applyBorder="1" applyAlignment="1">
      <alignment horizontal="left" vertical="center" wrapText="1" indent="1"/>
    </xf>
    <xf numFmtId="0" fontId="67" fillId="0" borderId="13" xfId="0" applyFont="1" applyBorder="1" applyAlignment="1">
      <alignment horizontal="left" vertical="center" wrapText="1" indent="1"/>
    </xf>
    <xf numFmtId="0" fontId="67" fillId="0" borderId="35" xfId="0" applyFont="1" applyBorder="1" applyAlignment="1">
      <alignment horizontal="left" vertical="center" wrapText="1" indent="1"/>
    </xf>
    <xf numFmtId="0" fontId="67" fillId="0" borderId="36" xfId="0" applyFont="1" applyBorder="1" applyAlignment="1">
      <alignment horizontal="left" vertical="center" wrapText="1" indent="1"/>
    </xf>
    <xf numFmtId="0" fontId="67" fillId="0" borderId="41" xfId="0" applyFont="1" applyBorder="1" applyAlignment="1">
      <alignment horizontal="left" vertical="center" wrapText="1" indent="1"/>
    </xf>
    <xf numFmtId="0" fontId="67" fillId="0" borderId="42" xfId="0" applyFont="1" applyBorder="1" applyAlignment="1">
      <alignment horizontal="left" vertical="center" wrapText="1" indent="1"/>
    </xf>
    <xf numFmtId="0" fontId="67" fillId="0" borderId="37" xfId="0" applyFont="1" applyBorder="1" applyAlignment="1">
      <alignment horizontal="left" vertical="center" wrapText="1" indent="1"/>
    </xf>
    <xf numFmtId="0" fontId="67" fillId="0" borderId="38" xfId="0" applyFont="1" applyBorder="1" applyAlignment="1">
      <alignment horizontal="left" vertical="center" wrapText="1" indent="1"/>
    </xf>
    <xf numFmtId="0" fontId="67" fillId="0" borderId="44" xfId="0" applyFont="1" applyFill="1" applyBorder="1" applyAlignment="1">
      <alignment horizontal="left" vertical="center" wrapText="1" indent="1"/>
    </xf>
    <xf numFmtId="0" fontId="67" fillId="0" borderId="45" xfId="0" applyFont="1" applyFill="1" applyBorder="1" applyAlignment="1">
      <alignment horizontal="left" vertical="center" wrapText="1" indent="1"/>
    </xf>
    <xf numFmtId="0" fontId="67" fillId="0" borderId="92" xfId="0" applyFont="1" applyFill="1" applyBorder="1" applyAlignment="1">
      <alignment horizontal="left" vertical="center" wrapText="1" indent="1"/>
    </xf>
    <xf numFmtId="0" fontId="67" fillId="0" borderId="94" xfId="0" applyFont="1" applyFill="1" applyBorder="1" applyAlignment="1">
      <alignment horizontal="left" vertical="center" wrapText="1" indent="1"/>
    </xf>
    <xf numFmtId="0" fontId="67" fillId="0" borderId="23" xfId="0" applyFont="1" applyBorder="1" applyAlignment="1">
      <alignment horizontal="left" vertical="center" wrapText="1" indent="1"/>
    </xf>
    <xf numFmtId="0" fontId="67" fillId="0" borderId="19" xfId="0" applyFont="1" applyBorder="1" applyAlignment="1">
      <alignment horizontal="left" vertical="center" wrapText="1" indent="1"/>
    </xf>
    <xf numFmtId="0" fontId="67" fillId="0" borderId="11" xfId="0" applyFont="1" applyBorder="1" applyAlignment="1">
      <alignment horizontal="left" vertical="center" wrapText="1" indent="1"/>
    </xf>
    <xf numFmtId="0" fontId="67" fillId="0" borderId="40" xfId="0" applyFont="1" applyBorder="1" applyAlignment="1">
      <alignment horizontal="left" vertical="center" wrapText="1" indent="1"/>
    </xf>
    <xf numFmtId="0" fontId="67" fillId="0" borderId="47" xfId="0" applyFont="1" applyBorder="1" applyAlignment="1">
      <alignment horizontal="left" vertical="center" wrapText="1" indent="1"/>
    </xf>
    <xf numFmtId="0" fontId="67" fillId="0" borderId="53" xfId="0" applyFont="1" applyBorder="1" applyAlignment="1">
      <alignment horizontal="left" vertical="center" wrapText="1" indent="1"/>
    </xf>
    <xf numFmtId="0" fontId="67" fillId="0" borderId="54" xfId="0" applyFont="1" applyBorder="1" applyAlignment="1">
      <alignment horizontal="left" vertical="center" wrapText="1" indent="1"/>
    </xf>
    <xf numFmtId="0" fontId="67" fillId="0" borderId="44" xfId="0" applyFont="1" applyBorder="1" applyAlignment="1">
      <alignment horizontal="left" vertical="center" wrapText="1" indent="1"/>
    </xf>
    <xf numFmtId="0" fontId="67" fillId="0" borderId="45" xfId="0" applyFont="1" applyBorder="1" applyAlignment="1">
      <alignment horizontal="left" vertical="center" wrapText="1" indent="1"/>
    </xf>
    <xf numFmtId="0" fontId="67" fillId="0" borderId="35" xfId="0" applyFont="1" applyFill="1" applyBorder="1" applyAlignment="1">
      <alignment horizontal="left" vertical="center" wrapText="1" indent="1"/>
    </xf>
    <xf numFmtId="0" fontId="67" fillId="0" borderId="36" xfId="0" applyFont="1" applyFill="1" applyBorder="1" applyAlignment="1">
      <alignment horizontal="left" vertical="center" wrapText="1" indent="1"/>
    </xf>
    <xf numFmtId="0" fontId="67" fillId="0" borderId="41" xfId="0" applyFont="1" applyFill="1" applyBorder="1" applyAlignment="1">
      <alignment horizontal="left" vertical="center" wrapText="1" indent="1"/>
    </xf>
    <xf numFmtId="0" fontId="67" fillId="0" borderId="42" xfId="0" applyFont="1" applyFill="1" applyBorder="1" applyAlignment="1">
      <alignment horizontal="left" vertical="center" wrapText="1" indent="1"/>
    </xf>
    <xf numFmtId="0" fontId="66" fillId="2" borderId="73" xfId="0" applyFont="1" applyFill="1" applyBorder="1" applyAlignment="1">
      <alignment horizontal="left" vertical="center" indent="1"/>
    </xf>
    <xf numFmtId="0" fontId="66" fillId="2" borderId="74" xfId="0" applyFont="1" applyFill="1" applyBorder="1" applyAlignment="1">
      <alignment horizontal="left" vertical="center" indent="1"/>
    </xf>
    <xf numFmtId="0" fontId="68" fillId="0" borderId="91" xfId="0" applyFont="1" applyBorder="1" applyAlignment="1">
      <alignment horizontal="left" vertical="center" indent="1"/>
    </xf>
    <xf numFmtId="0" fontId="71" fillId="0" borderId="69" xfId="0" applyFont="1" applyBorder="1" applyAlignment="1">
      <alignment horizontal="center" vertical="center"/>
    </xf>
    <xf numFmtId="0" fontId="71" fillId="0" borderId="67" xfId="0" applyFont="1" applyBorder="1" applyAlignment="1">
      <alignment horizontal="center" vertical="center"/>
    </xf>
    <xf numFmtId="0" fontId="71" fillId="0" borderId="70" xfId="0" applyFont="1" applyBorder="1" applyAlignment="1">
      <alignment horizontal="center" vertical="center"/>
    </xf>
    <xf numFmtId="0" fontId="71" fillId="0" borderId="71" xfId="0" applyFont="1" applyBorder="1" applyAlignment="1">
      <alignment horizontal="center" vertical="center"/>
    </xf>
    <xf numFmtId="0" fontId="71" fillId="0" borderId="72" xfId="0" applyFont="1" applyBorder="1" applyAlignment="1">
      <alignment horizontal="center" vertical="center"/>
    </xf>
    <xf numFmtId="0" fontId="72" fillId="3" borderId="67" xfId="0" applyFont="1" applyFill="1" applyBorder="1" applyAlignment="1">
      <alignment horizontal="left" vertical="center" wrapText="1" indent="2"/>
    </xf>
    <xf numFmtId="0" fontId="2" fillId="0" borderId="41" xfId="0" applyFont="1" applyBorder="1" applyAlignment="1">
      <alignment horizontal="left" vertical="center" wrapText="1" indent="1"/>
    </xf>
    <xf numFmtId="0" fontId="2" fillId="0" borderId="42" xfId="0" applyFont="1" applyBorder="1" applyAlignment="1">
      <alignment horizontal="left" vertical="center" wrapText="1" indent="1"/>
    </xf>
    <xf numFmtId="0" fontId="2" fillId="0" borderId="37" xfId="0" applyFont="1" applyBorder="1" applyAlignment="1">
      <alignment horizontal="left" vertical="center" wrapText="1" indent="1"/>
    </xf>
    <xf numFmtId="0" fontId="2" fillId="0" borderId="38" xfId="0" applyFont="1" applyBorder="1" applyAlignment="1">
      <alignment horizontal="left" vertical="center" wrapText="1" indent="1"/>
    </xf>
    <xf numFmtId="0" fontId="2" fillId="0" borderId="40" xfId="0" applyFont="1" applyBorder="1" applyAlignment="1">
      <alignment horizontal="left" vertical="center" wrapText="1" indent="1"/>
    </xf>
    <xf numFmtId="0" fontId="2" fillId="0" borderId="23" xfId="0" applyFont="1" applyBorder="1" applyAlignment="1">
      <alignment horizontal="left" vertical="center" wrapText="1" indent="1"/>
    </xf>
    <xf numFmtId="0" fontId="2" fillId="0" borderId="53" xfId="0" applyFont="1" applyBorder="1" applyAlignment="1">
      <alignment horizontal="left" vertical="center" wrapText="1" indent="1"/>
    </xf>
    <xf numFmtId="0" fontId="2" fillId="0" borderId="54" xfId="0" applyFont="1" applyBorder="1" applyAlignment="1">
      <alignment horizontal="left" vertical="center" wrapText="1" indent="1"/>
    </xf>
    <xf numFmtId="0" fontId="7" fillId="2" borderId="0" xfId="0" applyFont="1" applyFill="1" applyBorder="1" applyAlignment="1">
      <alignment horizontal="left" vertical="top" wrapText="1" indent="1"/>
    </xf>
    <xf numFmtId="0" fontId="46" fillId="0" borderId="0" xfId="0" applyFont="1" applyBorder="1" applyAlignment="1">
      <alignment horizontal="left" vertical="center" indent="1"/>
    </xf>
    <xf numFmtId="0" fontId="2" fillId="0" borderId="35" xfId="0" applyFont="1" applyBorder="1" applyAlignment="1">
      <alignment horizontal="left" vertical="center" wrapText="1" indent="1"/>
    </xf>
    <xf numFmtId="0" fontId="2" fillId="0" borderId="36" xfId="0" applyFont="1" applyBorder="1" applyAlignment="1">
      <alignment horizontal="left" vertical="center" wrapText="1" indent="1"/>
    </xf>
    <xf numFmtId="0" fontId="80" fillId="0" borderId="40" xfId="0" applyFont="1" applyBorder="1" applyAlignment="1">
      <alignment horizontal="left" vertical="center" wrapText="1" indent="1"/>
    </xf>
    <xf numFmtId="0" fontId="80" fillId="0" borderId="23" xfId="0" applyFont="1" applyBorder="1" applyAlignment="1">
      <alignment horizontal="left" vertical="center" wrapText="1" indent="1"/>
    </xf>
    <xf numFmtId="0" fontId="80" fillId="0" borderId="19" xfId="0" applyFont="1" applyBorder="1" applyAlignment="1">
      <alignment horizontal="left" vertical="center" wrapText="1" indent="1"/>
    </xf>
    <xf numFmtId="0" fontId="67" fillId="0" borderId="86" xfId="0" applyFont="1" applyBorder="1" applyAlignment="1">
      <alignment horizontal="left" vertical="center" wrapText="1" indent="1"/>
    </xf>
    <xf numFmtId="0" fontId="67" fillId="0" borderId="67" xfId="0" applyFont="1" applyBorder="1" applyAlignment="1">
      <alignment horizontal="left" vertical="center" wrapText="1" indent="1"/>
    </xf>
    <xf numFmtId="0" fontId="67" fillId="0" borderId="87" xfId="0" applyFont="1" applyBorder="1" applyAlignment="1">
      <alignment horizontal="left" vertical="center" wrapText="1" indent="1"/>
    </xf>
    <xf numFmtId="0" fontId="2" fillId="0" borderId="92" xfId="0" applyFont="1" applyBorder="1" applyAlignment="1">
      <alignment horizontal="left" vertical="center" wrapText="1" indent="1"/>
    </xf>
    <xf numFmtId="0" fontId="2" fillId="0" borderId="93" xfId="0" applyFont="1" applyBorder="1" applyAlignment="1">
      <alignment horizontal="left" vertical="center" wrapText="1" indent="1"/>
    </xf>
    <xf numFmtId="0" fontId="2" fillId="0" borderId="94" xfId="0" applyFont="1" applyBorder="1" applyAlignment="1">
      <alignment horizontal="left" vertical="center" wrapText="1" indent="1"/>
    </xf>
    <xf numFmtId="9" fontId="2" fillId="0" borderId="35" xfId="0" applyNumberFormat="1" applyFont="1" applyBorder="1" applyAlignment="1">
      <alignment horizontal="left" vertical="center" wrapText="1" indent="1"/>
    </xf>
    <xf numFmtId="9" fontId="2" fillId="0" borderId="36" xfId="0" applyNumberFormat="1" applyFont="1" applyBorder="1" applyAlignment="1">
      <alignment horizontal="left" vertical="center" wrapText="1" indent="1"/>
    </xf>
    <xf numFmtId="9" fontId="2" fillId="0" borderId="41" xfId="0" applyNumberFormat="1" applyFont="1" applyBorder="1" applyAlignment="1">
      <alignment horizontal="left" vertical="center" wrapText="1" indent="1"/>
    </xf>
    <xf numFmtId="9" fontId="2" fillId="0" borderId="42" xfId="0" applyNumberFormat="1" applyFont="1" applyBorder="1" applyAlignment="1">
      <alignment horizontal="left" vertical="center" wrapText="1" indent="1"/>
    </xf>
    <xf numFmtId="9" fontId="2" fillId="0" borderId="37" xfId="0" applyNumberFormat="1" applyFont="1" applyBorder="1" applyAlignment="1">
      <alignment horizontal="left" vertical="center" wrapText="1" indent="1"/>
    </xf>
    <xf numFmtId="9" fontId="2" fillId="0" borderId="38" xfId="0" applyNumberFormat="1" applyFont="1" applyBorder="1" applyAlignment="1">
      <alignment horizontal="left" vertical="center" wrapText="1" indent="1"/>
    </xf>
    <xf numFmtId="0" fontId="130" fillId="0" borderId="49" xfId="0" quotePrefix="1" applyFont="1" applyFill="1" applyBorder="1" applyAlignment="1" applyProtection="1">
      <alignment horizontal="left" vertical="center" wrapText="1"/>
      <protection locked="0"/>
    </xf>
    <xf numFmtId="0" fontId="130" fillId="0" borderId="46" xfId="0" quotePrefix="1" applyFont="1" applyFill="1" applyBorder="1" applyAlignment="1" applyProtection="1">
      <alignment horizontal="left" vertical="center" wrapText="1"/>
      <protection locked="0"/>
    </xf>
    <xf numFmtId="0" fontId="130" fillId="0" borderId="50" xfId="0" quotePrefix="1" applyFont="1" applyFill="1" applyBorder="1" applyAlignment="1" applyProtection="1">
      <alignment horizontal="left" vertical="center" wrapText="1"/>
      <protection locked="0"/>
    </xf>
    <xf numFmtId="0" fontId="9" fillId="0" borderId="40" xfId="0" applyFont="1" applyBorder="1" applyAlignment="1">
      <alignment horizontal="left" vertical="center" wrapText="1" indent="1"/>
    </xf>
    <xf numFmtId="0" fontId="9" fillId="0" borderId="23" xfId="0" applyFont="1" applyBorder="1" applyAlignment="1">
      <alignment horizontal="left" vertical="center" wrapText="1" indent="1"/>
    </xf>
    <xf numFmtId="0" fontId="9" fillId="0" borderId="19" xfId="0" applyFont="1" applyBorder="1" applyAlignment="1">
      <alignment horizontal="left" vertical="center" wrapText="1" indent="1"/>
    </xf>
    <xf numFmtId="0" fontId="2" fillId="0" borderId="47" xfId="0" applyFont="1" applyBorder="1" applyAlignment="1">
      <alignment horizontal="left" vertical="center" wrapText="1" indent="1"/>
    </xf>
    <xf numFmtId="0" fontId="79" fillId="0" borderId="40" xfId="0" applyFont="1" applyBorder="1" applyAlignment="1">
      <alignment horizontal="left" vertical="center" wrapText="1" indent="1"/>
    </xf>
    <xf numFmtId="0" fontId="79" fillId="0" borderId="47" xfId="0" applyFont="1" applyBorder="1" applyAlignment="1">
      <alignment horizontal="left" vertical="center" wrapText="1" indent="1"/>
    </xf>
    <xf numFmtId="0" fontId="79" fillId="0" borderId="39" xfId="0" applyFont="1" applyBorder="1" applyAlignment="1">
      <alignment horizontal="left" vertical="center" wrapText="1" indent="1"/>
    </xf>
    <xf numFmtId="9" fontId="2" fillId="0" borderId="53" xfId="0" applyNumberFormat="1" applyFont="1" applyBorder="1" applyAlignment="1">
      <alignment horizontal="left" vertical="center" wrapText="1" indent="1"/>
    </xf>
    <xf numFmtId="9" fontId="2" fillId="0" borderId="54" xfId="0" applyNumberFormat="1" applyFont="1" applyBorder="1" applyAlignment="1">
      <alignment horizontal="left" vertical="center" wrapText="1" indent="1"/>
    </xf>
    <xf numFmtId="0" fontId="4" fillId="0" borderId="40" xfId="0" applyFont="1" applyBorder="1" applyAlignment="1">
      <alignment horizontal="left" vertical="center" wrapText="1" indent="1"/>
    </xf>
    <xf numFmtId="0" fontId="4" fillId="0" borderId="47" xfId="0" applyFont="1" applyBorder="1" applyAlignment="1">
      <alignment horizontal="left" vertical="center" wrapText="1" indent="1"/>
    </xf>
    <xf numFmtId="0" fontId="2" fillId="0" borderId="44" xfId="0" applyFont="1" applyBorder="1" applyAlignment="1">
      <alignment horizontal="left" vertical="center" wrapText="1" indent="1"/>
    </xf>
    <xf numFmtId="0" fontId="2" fillId="0" borderId="45" xfId="0" applyFont="1" applyBorder="1" applyAlignment="1">
      <alignment horizontal="left" vertical="center" wrapText="1" indent="1"/>
    </xf>
    <xf numFmtId="0" fontId="21" fillId="0" borderId="53" xfId="0" applyFont="1" applyBorder="1" applyAlignment="1">
      <alignment horizontal="left" vertical="center" wrapText="1" indent="1"/>
    </xf>
    <xf numFmtId="0" fontId="21" fillId="0" borderId="54" xfId="0" applyFont="1" applyBorder="1" applyAlignment="1">
      <alignment horizontal="left" vertical="center" wrapText="1" indent="1"/>
    </xf>
    <xf numFmtId="0" fontId="21" fillId="0" borderId="37" xfId="0" applyFont="1" applyBorder="1" applyAlignment="1">
      <alignment horizontal="left" vertical="center" wrapText="1" indent="1"/>
    </xf>
    <xf numFmtId="0" fontId="21" fillId="0" borderId="38" xfId="0" applyFont="1" applyBorder="1" applyAlignment="1">
      <alignment horizontal="left" vertical="center" wrapText="1" indent="1"/>
    </xf>
    <xf numFmtId="9" fontId="67" fillId="0" borderId="53" xfId="0" applyNumberFormat="1" applyFont="1" applyBorder="1" applyAlignment="1">
      <alignment horizontal="left" vertical="center" wrapText="1" indent="1"/>
    </xf>
    <xf numFmtId="9" fontId="67" fillId="0" borderId="54" xfId="0" applyNumberFormat="1" applyFont="1" applyBorder="1" applyAlignment="1">
      <alignment horizontal="left" vertical="center" wrapText="1" indent="1"/>
    </xf>
    <xf numFmtId="0" fontId="68" fillId="0" borderId="88" xfId="0" applyFont="1" applyBorder="1" applyAlignment="1">
      <alignment horizontal="left" vertical="center" indent="1"/>
    </xf>
    <xf numFmtId="0" fontId="74" fillId="11" borderId="49" xfId="0" applyFont="1" applyFill="1" applyBorder="1" applyAlignment="1" applyProtection="1">
      <alignment horizontal="left" vertical="center" wrapText="1"/>
      <protection locked="0"/>
    </xf>
    <xf numFmtId="0" fontId="74" fillId="11" borderId="46" xfId="0" applyFont="1" applyFill="1" applyBorder="1" applyAlignment="1" applyProtection="1">
      <alignment horizontal="left" vertical="center" wrapText="1"/>
      <protection locked="0"/>
    </xf>
    <xf numFmtId="0" fontId="74" fillId="11" borderId="50" xfId="0" applyFont="1" applyFill="1" applyBorder="1" applyAlignment="1" applyProtection="1">
      <alignment horizontal="left" vertical="center" wrapText="1"/>
      <protection locked="0"/>
    </xf>
    <xf numFmtId="0" fontId="92" fillId="2" borderId="0" xfId="0" applyFont="1" applyFill="1" applyBorder="1" applyAlignment="1">
      <alignment horizontal="left" vertical="top" wrapText="1" indent="1"/>
    </xf>
    <xf numFmtId="0" fontId="4" fillId="0" borderId="39" xfId="0" applyFont="1" applyBorder="1" applyAlignment="1">
      <alignment horizontal="left" vertical="center" wrapText="1" indent="1"/>
    </xf>
    <xf numFmtId="0" fontId="4" fillId="0" borderId="23" xfId="0" applyFont="1" applyBorder="1" applyAlignment="1">
      <alignment horizontal="left" vertical="center" wrapText="1" indent="1"/>
    </xf>
    <xf numFmtId="0" fontId="4" fillId="0" borderId="19" xfId="0" applyFont="1" applyBorder="1" applyAlignment="1">
      <alignment horizontal="left" vertical="center" wrapText="1" indent="1"/>
    </xf>
    <xf numFmtId="0" fontId="9" fillId="0" borderId="84" xfId="0" applyFont="1" applyBorder="1" applyAlignment="1">
      <alignment horizontal="left" vertical="center" wrapText="1" indent="1"/>
    </xf>
    <xf numFmtId="0" fontId="9" fillId="0" borderId="89" xfId="0" applyFont="1" applyBorder="1" applyAlignment="1">
      <alignment horizontal="left" vertical="center" wrapText="1" indent="1"/>
    </xf>
    <xf numFmtId="0" fontId="9" fillId="0" borderId="85" xfId="0" applyFont="1" applyBorder="1" applyAlignment="1">
      <alignment horizontal="left" vertical="center" wrapText="1" indent="1"/>
    </xf>
    <xf numFmtId="0" fontId="9" fillId="0" borderId="92" xfId="0" applyFont="1" applyBorder="1" applyAlignment="1">
      <alignment horizontal="left" vertical="center" wrapText="1" indent="1"/>
    </xf>
    <xf numFmtId="0" fontId="9" fillId="0" borderId="93" xfId="0" applyFont="1" applyBorder="1" applyAlignment="1">
      <alignment horizontal="left" vertical="center" wrapText="1" indent="1"/>
    </xf>
    <xf numFmtId="0" fontId="9" fillId="0" borderId="94" xfId="0" applyFont="1" applyBorder="1" applyAlignment="1">
      <alignment horizontal="left" vertical="center" wrapText="1" indent="1"/>
    </xf>
    <xf numFmtId="0" fontId="29" fillId="2" borderId="0" xfId="0" applyFont="1" applyFill="1" applyBorder="1" applyAlignment="1">
      <alignment horizontal="left" vertical="top" wrapText="1" indent="1"/>
    </xf>
    <xf numFmtId="0" fontId="50" fillId="0" borderId="0" xfId="0" applyFont="1" applyBorder="1" applyAlignment="1">
      <alignment horizontal="left" vertical="center" indent="1"/>
    </xf>
    <xf numFmtId="0" fontId="31" fillId="0" borderId="88" xfId="0" applyFont="1" applyBorder="1" applyAlignment="1">
      <alignment horizontal="left" vertical="center" indent="1"/>
    </xf>
    <xf numFmtId="0" fontId="68" fillId="0" borderId="95" xfId="0" applyFont="1" applyBorder="1" applyAlignment="1">
      <alignment horizontal="left" vertical="center" indent="1"/>
    </xf>
    <xf numFmtId="0" fontId="82" fillId="2" borderId="0" xfId="0" applyFont="1" applyFill="1" applyBorder="1" applyAlignment="1">
      <alignment horizontal="left" vertical="top" wrapText="1" indent="1"/>
    </xf>
    <xf numFmtId="0" fontId="2" fillId="0" borderId="11" xfId="0" applyFont="1" applyBorder="1" applyAlignment="1">
      <alignment horizontal="left" vertical="center" wrapText="1" indent="1"/>
    </xf>
    <xf numFmtId="0" fontId="67" fillId="0" borderId="34" xfId="0" applyFont="1" applyBorder="1" applyAlignment="1">
      <alignment horizontal="left" vertical="center" wrapText="1" indent="1"/>
    </xf>
    <xf numFmtId="0" fontId="68" fillId="0" borderId="0" xfId="0" applyFont="1" applyBorder="1" applyAlignment="1">
      <alignment horizontal="left" vertical="center" indent="1"/>
    </xf>
    <xf numFmtId="0" fontId="131" fillId="0" borderId="49" xfId="0" applyFont="1" applyBorder="1" applyAlignment="1" applyProtection="1">
      <alignment horizontal="left" vertical="top" wrapText="1"/>
      <protection locked="0"/>
    </xf>
    <xf numFmtId="0" fontId="131" fillId="0" borderId="50" xfId="0" applyFont="1" applyBorder="1" applyAlignment="1" applyProtection="1">
      <alignment horizontal="left" vertical="top" wrapText="1"/>
      <protection locked="0"/>
    </xf>
    <xf numFmtId="0" fontId="5" fillId="0" borderId="30" xfId="0" applyFont="1" applyBorder="1" applyAlignment="1">
      <alignment horizontal="left" vertical="center" wrapText="1" indent="1"/>
    </xf>
    <xf numFmtId="0" fontId="5" fillId="0" borderId="32" xfId="0" applyFont="1" applyBorder="1" applyAlignment="1">
      <alignment horizontal="left" vertical="center" wrapText="1" indent="1"/>
    </xf>
    <xf numFmtId="0" fontId="2" fillId="0" borderId="22" xfId="0" applyFont="1" applyBorder="1" applyAlignment="1">
      <alignment horizontal="left" vertical="center" wrapText="1" indent="1"/>
    </xf>
    <xf numFmtId="0" fontId="0" fillId="7" borderId="77" xfId="0" applyFill="1" applyBorder="1" applyAlignment="1">
      <alignment horizontal="center" vertical="center"/>
    </xf>
    <xf numFmtId="0" fontId="4" fillId="0" borderId="28" xfId="0" applyFont="1" applyBorder="1" applyAlignment="1">
      <alignment horizontal="left" vertical="center" wrapText="1" indent="1"/>
    </xf>
    <xf numFmtId="0" fontId="2" fillId="0" borderId="13" xfId="0" applyFont="1" applyBorder="1" applyAlignment="1">
      <alignment horizontal="left" vertical="center" wrapText="1" indent="1"/>
    </xf>
    <xf numFmtId="0" fontId="2" fillId="0" borderId="26" xfId="0" applyFont="1" applyBorder="1" applyAlignment="1">
      <alignment horizontal="left" vertical="center" wrapText="1" indent="1"/>
    </xf>
    <xf numFmtId="0" fontId="2" fillId="0" borderId="17" xfId="0" applyFont="1" applyBorder="1" applyAlignment="1">
      <alignment horizontal="left" vertical="center" wrapText="1" indent="1"/>
    </xf>
    <xf numFmtId="0" fontId="82" fillId="2" borderId="0" xfId="0" applyFont="1" applyFill="1" applyBorder="1" applyAlignment="1">
      <alignment horizontal="left" vertical="top" indent="1"/>
    </xf>
    <xf numFmtId="0" fontId="2" fillId="0" borderId="34" xfId="0" applyFont="1" applyBorder="1" applyAlignment="1">
      <alignment horizontal="left" vertical="center" wrapText="1" indent="1"/>
    </xf>
    <xf numFmtId="0" fontId="2" fillId="0" borderId="2" xfId="0" applyFont="1" applyBorder="1" applyAlignment="1">
      <alignment horizontal="left" vertical="center" wrapText="1" indent="1"/>
    </xf>
    <xf numFmtId="0" fontId="2" fillId="0" borderId="5" xfId="0" applyFont="1" applyBorder="1" applyAlignment="1">
      <alignment horizontal="left" vertical="center" wrapText="1" indent="1"/>
    </xf>
    <xf numFmtId="0" fontId="2" fillId="0" borderId="28" xfId="0" applyFont="1" applyBorder="1" applyAlignment="1">
      <alignment horizontal="left" vertical="center" wrapText="1" indent="1"/>
    </xf>
    <xf numFmtId="0" fontId="29" fillId="2" borderId="0" xfId="0" applyFont="1" applyFill="1" applyBorder="1" applyAlignment="1">
      <alignment horizontal="left" vertical="top" indent="1"/>
    </xf>
    <xf numFmtId="0" fontId="31" fillId="0" borderId="88" xfId="0" applyFont="1" applyBorder="1" applyAlignment="1">
      <alignment horizontal="left" vertical="center" wrapText="1"/>
    </xf>
    <xf numFmtId="0" fontId="54" fillId="7" borderId="77" xfId="0" applyFont="1" applyFill="1" applyBorder="1" applyAlignment="1">
      <alignment horizontal="center" vertical="center"/>
    </xf>
    <xf numFmtId="0" fontId="67" fillId="0" borderId="22" xfId="0" applyFont="1" applyBorder="1" applyAlignment="1">
      <alignment horizontal="left" vertical="center" wrapText="1" indent="1"/>
    </xf>
    <xf numFmtId="0" fontId="67" fillId="0" borderId="28" xfId="0" applyFont="1" applyBorder="1" applyAlignment="1">
      <alignment horizontal="left" vertical="center" wrapText="1" indent="1"/>
    </xf>
    <xf numFmtId="0" fontId="79" fillId="0" borderId="28" xfId="0" applyFont="1" applyBorder="1" applyAlignment="1">
      <alignment horizontal="left" vertical="center" wrapText="1" indent="1"/>
    </xf>
    <xf numFmtId="0" fontId="73" fillId="0" borderId="30" xfId="0" applyFont="1" applyBorder="1" applyAlignment="1">
      <alignment horizontal="left" vertical="center" wrapText="1" indent="1"/>
    </xf>
    <xf numFmtId="0" fontId="73" fillId="0" borderId="32" xfId="0" applyFont="1" applyBorder="1" applyAlignment="1">
      <alignment horizontal="left" vertical="center" wrapText="1" indent="1"/>
    </xf>
    <xf numFmtId="0" fontId="5" fillId="0" borderId="1" xfId="0" applyFont="1" applyBorder="1" applyAlignment="1">
      <alignment horizontal="left" vertical="center" wrapText="1" indent="1"/>
    </xf>
    <xf numFmtId="0" fontId="5" fillId="0" borderId="7" xfId="0" applyFont="1" applyBorder="1" applyAlignment="1">
      <alignment horizontal="left" vertical="center" wrapText="1" indent="1"/>
    </xf>
    <xf numFmtId="0" fontId="2" fillId="0" borderId="8" xfId="0" applyFont="1" applyBorder="1" applyAlignment="1">
      <alignment horizontal="left" vertical="center" wrapText="1" indent="1"/>
    </xf>
    <xf numFmtId="0" fontId="4" fillId="0" borderId="26" xfId="0" applyFont="1" applyBorder="1" applyAlignment="1">
      <alignment horizontal="left" vertical="center" wrapText="1" indent="1"/>
    </xf>
    <xf numFmtId="0" fontId="5" fillId="0" borderId="4" xfId="0" applyFont="1" applyBorder="1" applyAlignment="1">
      <alignment horizontal="left" vertical="center" wrapText="1" indent="1"/>
    </xf>
    <xf numFmtId="0" fontId="2" fillId="0" borderId="15" xfId="0" applyFont="1" applyBorder="1" applyAlignment="1">
      <alignment horizontal="left" vertical="center" wrapText="1" indent="1"/>
    </xf>
    <xf numFmtId="0" fontId="67" fillId="0" borderId="26" xfId="0" applyFont="1" applyBorder="1" applyAlignment="1">
      <alignment horizontal="left" vertical="center" wrapText="1" indent="1"/>
    </xf>
  </cellXfs>
  <cellStyles count="11">
    <cellStyle name="Milliers" xfId="9" builtinId="3"/>
    <cellStyle name="Normal" xfId="0" builtinId="0"/>
    <cellStyle name="Pourcentage" xfId="10" builtinId="5"/>
    <cellStyle name="Texte" xfId="1"/>
    <cellStyle name="Titre 1" xfId="2"/>
    <cellStyle name="Titre 2" xfId="3"/>
    <cellStyle name="Titre 3" xfId="4"/>
    <cellStyle name="Titre 4" xfId="5"/>
    <cellStyle name="Titre du document" xfId="6"/>
    <cellStyle name="Titre du fichier" xfId="7"/>
    <cellStyle name="Titre du fichier Excel" xfId="8"/>
  </cellStyles>
  <dxfs count="367">
    <dxf>
      <font>
        <b/>
        <i/>
        <color rgb="FF00B050"/>
      </font>
    </dxf>
    <dxf>
      <font>
        <b/>
        <i/>
        <color rgb="FF00B050"/>
      </font>
    </dxf>
    <dxf>
      <font>
        <b/>
        <i/>
        <color rgb="FF00B050"/>
      </font>
    </dxf>
    <dxf>
      <font>
        <b/>
        <i/>
        <color rgb="FF00B050"/>
      </font>
    </dxf>
    <dxf>
      <font>
        <b/>
        <i/>
        <color rgb="FF00B050"/>
      </font>
    </dxf>
    <dxf>
      <font>
        <b/>
        <i/>
        <color rgb="FF00B050"/>
      </font>
    </dxf>
    <dxf>
      <font>
        <b/>
        <i/>
        <color rgb="FF00B050"/>
      </font>
    </dxf>
    <dxf>
      <font>
        <b/>
        <i/>
        <color rgb="FF00B050"/>
      </font>
    </dxf>
    <dxf>
      <font>
        <b/>
        <i/>
        <color rgb="FF00B050"/>
      </font>
    </dxf>
    <dxf>
      <font>
        <b/>
        <i/>
        <color rgb="FF00B050"/>
      </font>
    </dxf>
    <dxf>
      <font>
        <b/>
        <i/>
        <color rgb="FF00B050"/>
      </font>
    </dxf>
    <dxf>
      <font>
        <b/>
        <i/>
        <color rgb="FF00B050"/>
      </font>
    </dxf>
    <dxf>
      <font>
        <b/>
        <i/>
        <color rgb="FF00B050"/>
      </font>
    </dxf>
    <dxf>
      <font>
        <b/>
        <i/>
        <color rgb="FF00B050"/>
      </font>
    </dxf>
    <dxf>
      <font>
        <b/>
        <i/>
        <color theme="6" tint="-0.499984740745262"/>
      </font>
    </dxf>
    <dxf>
      <font>
        <b/>
        <i/>
        <color theme="6" tint="-0.499984740745262"/>
      </font>
    </dxf>
    <dxf>
      <font>
        <b/>
        <i/>
        <color theme="6" tint="-0.499984740745262"/>
      </font>
    </dxf>
    <dxf>
      <font>
        <b/>
        <i/>
        <color theme="6" tint="-0.499984740745262"/>
      </font>
    </dxf>
    <dxf>
      <font>
        <b/>
        <i/>
        <color theme="6" tint="-0.499984740745262"/>
      </font>
    </dxf>
    <dxf>
      <font>
        <b/>
        <i/>
        <color theme="6" tint="-0.499984740745262"/>
      </font>
    </dxf>
    <dxf>
      <font>
        <b/>
        <i/>
        <color theme="6" tint="-0.499984740745262"/>
      </font>
    </dxf>
    <dxf>
      <font>
        <b/>
        <i/>
        <color theme="6" tint="-0.499984740745262"/>
      </font>
    </dxf>
    <dxf>
      <font>
        <b/>
        <i/>
        <color theme="6" tint="-0.499984740745262"/>
      </font>
    </dxf>
    <dxf>
      <font>
        <b/>
        <i/>
        <color rgb="FF00B050"/>
      </font>
    </dxf>
    <dxf>
      <font>
        <b/>
        <i/>
        <color rgb="FF00B050"/>
      </font>
    </dxf>
    <dxf>
      <font>
        <b/>
        <i/>
        <color rgb="FF00B050"/>
      </font>
    </dxf>
    <dxf>
      <font>
        <b/>
        <i/>
        <color rgb="FF00B050"/>
      </font>
    </dxf>
    <dxf>
      <font>
        <b/>
        <i/>
        <color rgb="FF00B050"/>
      </font>
    </dxf>
    <dxf>
      <font>
        <b/>
        <i/>
        <color rgb="FF00B050"/>
      </font>
    </dxf>
    <dxf>
      <font>
        <b/>
        <i/>
        <color rgb="FF00B050"/>
      </font>
    </dxf>
    <dxf>
      <font>
        <b/>
        <i/>
        <color rgb="FF00B050"/>
      </font>
    </dxf>
    <dxf>
      <font>
        <b/>
        <i/>
        <color theme="6" tint="-0.499984740745262"/>
      </font>
    </dxf>
    <dxf>
      <font>
        <b/>
        <i/>
        <color theme="6" tint="-0.499984740745262"/>
      </font>
    </dxf>
    <dxf>
      <font>
        <b/>
        <i/>
        <color theme="6" tint="-0.499984740745262"/>
      </font>
    </dxf>
    <dxf>
      <font>
        <b/>
        <i/>
        <color theme="6" tint="-0.499984740745262"/>
      </font>
    </dxf>
    <dxf>
      <font>
        <b/>
        <i/>
        <color theme="6" tint="-0.499984740745262"/>
      </font>
    </dxf>
    <dxf>
      <font>
        <b/>
        <i/>
        <color theme="6" tint="-0.499984740745262"/>
      </font>
    </dxf>
    <dxf>
      <font>
        <b/>
        <i/>
        <color theme="6" tint="-0.499984740745262"/>
      </font>
    </dxf>
    <dxf>
      <font>
        <b/>
        <i/>
        <color theme="6" tint="-0.499984740745262"/>
      </font>
    </dxf>
    <dxf>
      <font>
        <b/>
        <i/>
        <color theme="6" tint="-0.499984740745262"/>
      </font>
    </dxf>
    <dxf>
      <font>
        <b/>
        <i/>
        <color theme="6" tint="-0.499984740745262"/>
      </font>
    </dxf>
    <dxf>
      <font>
        <b/>
        <i/>
        <color theme="6" tint="-0.499984740745262"/>
      </font>
    </dxf>
    <dxf>
      <font>
        <b/>
        <i/>
        <color rgb="FF00B050"/>
      </font>
    </dxf>
    <dxf>
      <font>
        <b/>
        <i/>
        <color rgb="FF00B050"/>
      </font>
    </dxf>
    <dxf>
      <font>
        <b/>
        <i/>
        <color rgb="FF00B050"/>
      </font>
    </dxf>
    <dxf>
      <font>
        <b/>
        <i/>
        <color rgb="FF00B050"/>
      </font>
    </dxf>
    <dxf>
      <font>
        <b/>
        <i/>
        <color rgb="FF00B050"/>
      </font>
    </dxf>
    <dxf>
      <font>
        <b/>
        <i/>
        <color rgb="FF00B050"/>
      </font>
    </dxf>
    <dxf>
      <font>
        <b/>
        <i/>
        <color rgb="FF00B050"/>
      </font>
    </dxf>
    <dxf>
      <font>
        <b/>
        <i/>
        <color rgb="FF00B050"/>
      </font>
    </dxf>
    <dxf>
      <font>
        <b/>
        <i/>
        <color theme="6" tint="-0.499984740745262"/>
      </font>
    </dxf>
    <dxf>
      <font>
        <b/>
        <i/>
        <color theme="6" tint="-0.499984740745262"/>
      </font>
    </dxf>
    <dxf>
      <font>
        <b/>
        <i/>
        <color theme="6" tint="-0.499984740745262"/>
      </font>
    </dxf>
    <dxf>
      <font>
        <b/>
        <i/>
        <color theme="6" tint="-0.499984740745262"/>
      </font>
    </dxf>
    <dxf>
      <font>
        <b/>
        <i/>
        <color theme="6" tint="-0.499984740745262"/>
      </font>
    </dxf>
    <dxf>
      <font>
        <b/>
        <i/>
        <color theme="6" tint="-0.499984740745262"/>
      </font>
    </dxf>
    <dxf>
      <font>
        <b/>
        <i/>
        <color theme="6" tint="-0.499984740745262"/>
      </font>
    </dxf>
    <dxf>
      <font>
        <b/>
        <i/>
        <color rgb="FF00B050"/>
      </font>
    </dxf>
    <dxf>
      <font>
        <b/>
        <i/>
        <color rgb="FF00B050"/>
      </font>
    </dxf>
    <dxf>
      <font>
        <b/>
        <i/>
        <color rgb="FF00B050"/>
      </font>
    </dxf>
    <dxf>
      <font>
        <b/>
        <i/>
        <color rgb="FF00B050"/>
      </font>
    </dxf>
    <dxf>
      <font>
        <b/>
        <i/>
        <color rgb="FF00B050"/>
      </font>
    </dxf>
    <dxf>
      <font>
        <b/>
        <i/>
        <color theme="6" tint="-0.499984740745262"/>
      </font>
    </dxf>
    <dxf>
      <font>
        <b/>
        <i/>
        <color theme="6" tint="-0.499984740745262"/>
      </font>
    </dxf>
    <dxf>
      <font>
        <b/>
        <i/>
        <color theme="6" tint="-0.499984740745262"/>
      </font>
    </dxf>
    <dxf>
      <font>
        <b/>
        <i/>
        <color theme="6" tint="-0.499984740745262"/>
      </font>
    </dxf>
    <dxf>
      <font>
        <b/>
        <i/>
        <color theme="6" tint="-0.499984740745262"/>
      </font>
    </dxf>
    <dxf>
      <font>
        <b/>
        <i/>
        <color rgb="FF00B050"/>
      </font>
    </dxf>
    <dxf>
      <font>
        <b/>
        <i/>
        <color rgb="FF00B050"/>
      </font>
    </dxf>
    <dxf>
      <font>
        <b/>
        <i/>
        <color rgb="FF00B050"/>
      </font>
    </dxf>
    <dxf>
      <font>
        <b/>
        <i/>
        <color rgb="FF00B050"/>
      </font>
    </dxf>
    <dxf>
      <font>
        <b/>
        <i/>
        <color rgb="FF00B050"/>
      </font>
    </dxf>
    <dxf>
      <font>
        <b/>
        <i/>
        <color rgb="FF00B050"/>
      </font>
    </dxf>
    <dxf>
      <font>
        <b/>
        <i/>
        <color rgb="FF00B050"/>
      </font>
    </dxf>
    <dxf>
      <font>
        <b/>
        <i/>
        <color rgb="FF00B050"/>
      </font>
    </dxf>
    <dxf>
      <font>
        <b/>
        <i/>
        <color rgb="FF00B050"/>
      </font>
    </dxf>
    <dxf>
      <font>
        <b/>
        <i/>
        <color rgb="FF00B050"/>
      </font>
    </dxf>
    <dxf>
      <font>
        <b/>
        <i/>
        <color rgb="FF00B050"/>
      </font>
    </dxf>
    <dxf>
      <font>
        <b/>
        <i/>
        <color rgb="FF00B050"/>
      </font>
    </dxf>
    <dxf>
      <font>
        <b/>
        <i/>
        <color rgb="FF00B050"/>
      </font>
    </dxf>
    <dxf>
      <font>
        <b/>
        <i/>
        <color rgb="FF00B050"/>
      </font>
    </dxf>
    <dxf>
      <font>
        <b/>
        <i/>
        <color rgb="FF00B050"/>
      </font>
    </dxf>
    <dxf>
      <font>
        <b/>
        <i/>
        <color rgb="FF00B050"/>
      </font>
    </dxf>
    <dxf>
      <font>
        <b/>
        <i/>
        <color rgb="FF00B050"/>
      </font>
    </dxf>
    <dxf>
      <font>
        <b/>
        <i/>
        <color rgb="FF00B050"/>
      </font>
    </dxf>
    <dxf>
      <font>
        <b/>
        <i/>
        <color rgb="FF00B050"/>
      </font>
    </dxf>
    <dxf>
      <font>
        <b/>
        <i/>
        <color rgb="FF00B050"/>
      </font>
    </dxf>
    <dxf>
      <font>
        <b/>
        <i/>
        <color rgb="FF00B050"/>
      </font>
    </dxf>
    <dxf>
      <font>
        <b/>
        <i/>
        <color rgb="FF00B050"/>
      </font>
    </dxf>
    <dxf>
      <font>
        <b/>
        <i/>
        <color rgb="FF00B050"/>
      </font>
    </dxf>
    <dxf>
      <font>
        <b/>
        <i/>
        <color rgb="FF00B050"/>
      </font>
    </dxf>
    <dxf>
      <font>
        <b/>
        <i/>
        <color rgb="FF00B050"/>
      </font>
    </dxf>
    <dxf>
      <font>
        <b/>
        <i/>
        <color rgb="FF00B050"/>
      </font>
    </dxf>
    <dxf>
      <font>
        <b/>
        <i/>
        <color rgb="FF00B050"/>
      </font>
    </dxf>
    <dxf>
      <font>
        <b/>
        <i/>
        <color rgb="FF00B050"/>
      </font>
    </dxf>
    <dxf>
      <font>
        <b/>
        <i/>
        <color rgb="FF00B050"/>
      </font>
    </dxf>
    <dxf>
      <font>
        <b/>
        <i/>
        <color rgb="FF00B050"/>
      </font>
    </dxf>
    <dxf>
      <font>
        <b/>
        <i/>
        <color rgb="FF00B050"/>
      </font>
    </dxf>
    <dxf>
      <font>
        <b/>
        <i/>
        <color rgb="FF00B050"/>
      </font>
    </dxf>
    <dxf>
      <font>
        <b/>
        <i/>
        <color rgb="FF00B050"/>
      </font>
    </dxf>
    <dxf>
      <font>
        <b/>
        <i/>
        <color rgb="FF00B050"/>
      </font>
    </dxf>
    <dxf>
      <font>
        <b/>
        <i/>
        <color rgb="FF00B050"/>
      </font>
    </dxf>
    <dxf>
      <font>
        <b/>
        <i/>
        <color rgb="FF00B050"/>
      </font>
    </dxf>
    <dxf>
      <font>
        <b/>
        <i/>
        <color theme="6" tint="-0.499984740745262"/>
      </font>
    </dxf>
    <dxf>
      <font>
        <b/>
        <i/>
        <color theme="6" tint="-0.499984740745262"/>
      </font>
    </dxf>
    <dxf>
      <font>
        <b/>
        <i/>
        <color theme="6" tint="-0.499984740745262"/>
      </font>
    </dxf>
    <dxf>
      <font>
        <b/>
        <i/>
        <color theme="6" tint="-0.499984740745262"/>
      </font>
    </dxf>
    <dxf>
      <font>
        <b/>
        <i/>
        <color theme="6" tint="-0.499984740745262"/>
      </font>
    </dxf>
    <dxf>
      <font>
        <b/>
        <i/>
        <color theme="6" tint="-0.499984740745262"/>
      </font>
    </dxf>
    <dxf>
      <font>
        <b/>
        <i/>
        <color theme="6" tint="-0.499984740745262"/>
      </font>
    </dxf>
    <dxf>
      <font>
        <b/>
        <i/>
        <color theme="6" tint="-0.499984740745262"/>
      </font>
    </dxf>
    <dxf>
      <font>
        <b/>
        <i/>
        <color theme="6" tint="-0.499984740745262"/>
      </font>
    </dxf>
    <dxf>
      <font>
        <b/>
        <i/>
        <color theme="6" tint="-0.499984740745262"/>
      </font>
    </dxf>
    <dxf>
      <font>
        <b/>
        <i/>
        <color theme="6" tint="-0.499984740745262"/>
      </font>
    </dxf>
    <dxf>
      <font>
        <b/>
        <i/>
        <color theme="6" tint="-0.499984740745262"/>
      </font>
    </dxf>
    <dxf>
      <font>
        <b/>
        <i/>
        <color theme="6" tint="-0.499984740745262"/>
      </font>
    </dxf>
    <dxf>
      <font>
        <b/>
        <i/>
        <color theme="6" tint="-0.499984740745262"/>
      </font>
    </dxf>
    <dxf>
      <font>
        <b/>
        <i/>
        <color theme="6" tint="-0.499984740745262"/>
      </font>
    </dxf>
    <dxf>
      <font>
        <b/>
        <i/>
        <color theme="6" tint="-0.499984740745262"/>
      </font>
    </dxf>
    <dxf>
      <font>
        <b/>
        <i/>
        <color theme="6" tint="-0.499984740745262"/>
      </font>
    </dxf>
    <dxf>
      <font>
        <b/>
        <i/>
        <color theme="6" tint="-0.499984740745262"/>
      </font>
    </dxf>
    <dxf>
      <font>
        <b/>
        <i/>
        <color theme="6" tint="-0.499984740745262"/>
      </font>
    </dxf>
    <dxf>
      <font>
        <b/>
        <i/>
        <color theme="6" tint="-0.499984740745262"/>
      </font>
    </dxf>
    <dxf>
      <font>
        <b/>
        <i/>
        <color theme="6" tint="-0.499984740745262"/>
      </font>
    </dxf>
    <dxf>
      <font>
        <b/>
        <i/>
        <color theme="6" tint="-0.499984740745262"/>
      </font>
    </dxf>
    <dxf>
      <font>
        <b/>
        <i/>
        <color theme="6" tint="-0.499984740745262"/>
      </font>
    </dxf>
    <dxf>
      <font>
        <b/>
        <i/>
        <color theme="6" tint="-0.499984740745262"/>
      </font>
    </dxf>
    <dxf>
      <font>
        <b/>
        <i/>
        <color theme="6" tint="-0.499984740745262"/>
      </font>
    </dxf>
    <dxf>
      <font>
        <b/>
        <i/>
        <color theme="6" tint="-0.499984740745262"/>
      </font>
    </dxf>
    <dxf>
      <font>
        <b/>
        <i/>
        <color theme="6" tint="-0.499984740745262"/>
      </font>
    </dxf>
    <dxf>
      <font>
        <b/>
        <i/>
        <color theme="6" tint="-0.499984740745262"/>
      </font>
    </dxf>
    <dxf>
      <font>
        <b/>
        <i/>
        <color theme="6" tint="-0.499984740745262"/>
      </font>
    </dxf>
    <dxf>
      <font>
        <b/>
        <i/>
        <color theme="6" tint="-0.499984740745262"/>
      </font>
    </dxf>
    <dxf>
      <font>
        <b/>
        <i/>
        <color theme="6" tint="-0.499984740745262"/>
      </font>
    </dxf>
    <dxf>
      <font>
        <b/>
        <i/>
        <color theme="6" tint="-0.499984740745262"/>
      </font>
    </dxf>
    <dxf>
      <font>
        <b/>
        <i/>
        <color theme="6" tint="-0.499984740745262"/>
      </font>
    </dxf>
    <dxf>
      <font>
        <b/>
        <i/>
        <color theme="6" tint="-0.499984740745262"/>
      </font>
    </dxf>
    <dxf>
      <font>
        <b/>
        <i/>
        <color theme="6" tint="-0.499984740745262"/>
      </font>
    </dxf>
    <dxf>
      <font>
        <b/>
        <i/>
        <color theme="6" tint="-0.499984740745262"/>
      </font>
    </dxf>
    <dxf>
      <font>
        <b/>
        <i/>
        <color theme="6" tint="-0.499984740745262"/>
      </font>
    </dxf>
    <dxf>
      <font>
        <b/>
        <i/>
        <color theme="6" tint="-0.499984740745262"/>
      </font>
    </dxf>
    <dxf>
      <font>
        <b/>
        <i/>
        <color theme="6" tint="-0.499984740745262"/>
      </font>
    </dxf>
    <dxf>
      <font>
        <b/>
        <i/>
        <color theme="6" tint="-0.499984740745262"/>
      </font>
    </dxf>
    <dxf>
      <font>
        <b/>
        <i/>
        <color theme="6" tint="-0.499984740745262"/>
      </font>
    </dxf>
    <dxf>
      <font>
        <b/>
        <i/>
        <color theme="6" tint="-0.499984740745262"/>
      </font>
    </dxf>
    <dxf>
      <font>
        <b/>
        <i/>
        <color rgb="FF00B050"/>
      </font>
    </dxf>
    <dxf>
      <font>
        <b/>
        <i/>
        <color rgb="FF00B050"/>
      </font>
    </dxf>
    <dxf>
      <font>
        <b/>
        <i/>
        <color rgb="FF00B050"/>
      </font>
    </dxf>
    <dxf>
      <font>
        <b/>
        <i/>
        <color rgb="FF00B050"/>
      </font>
    </dxf>
    <dxf>
      <font>
        <b/>
        <i/>
        <color rgb="FF00B050"/>
      </font>
    </dxf>
    <dxf>
      <font>
        <b/>
        <i/>
        <color rgb="FF00B050"/>
      </font>
    </dxf>
    <dxf>
      <font>
        <b/>
        <i/>
        <color rgb="FF00B050"/>
      </font>
    </dxf>
    <dxf>
      <font>
        <b/>
        <i/>
        <color rgb="FF00B050"/>
      </font>
    </dxf>
    <dxf>
      <font>
        <b/>
        <i/>
        <color rgb="FF00B050"/>
      </font>
    </dxf>
    <dxf>
      <font>
        <b/>
        <i/>
        <color rgb="FF00B050"/>
      </font>
    </dxf>
    <dxf>
      <font>
        <b/>
        <i/>
        <color rgb="FF00B050"/>
      </font>
    </dxf>
    <dxf>
      <font>
        <b/>
        <i/>
        <color rgb="FF00B050"/>
      </font>
    </dxf>
    <dxf>
      <font>
        <b/>
        <i/>
        <color rgb="FF00B050"/>
      </font>
    </dxf>
    <dxf>
      <font>
        <b/>
        <i/>
        <color rgb="FF00B050"/>
      </font>
    </dxf>
    <dxf>
      <font>
        <b/>
        <i/>
        <color rgb="FF00B050"/>
      </font>
    </dxf>
    <dxf>
      <font>
        <b/>
        <i/>
        <color rgb="FF00B050"/>
      </font>
    </dxf>
    <dxf>
      <font>
        <b/>
        <i/>
        <color rgb="FF00B050"/>
      </font>
    </dxf>
    <dxf>
      <font>
        <b/>
        <i/>
        <color rgb="FF00B050"/>
      </font>
    </dxf>
    <dxf>
      <font>
        <b/>
        <i/>
        <color rgb="FF00B050"/>
      </font>
    </dxf>
    <dxf>
      <font>
        <b/>
        <i/>
        <color rgb="FF00B050"/>
      </font>
    </dxf>
    <dxf>
      <font>
        <b/>
        <i/>
        <color rgb="FF00B050"/>
      </font>
    </dxf>
    <dxf>
      <font>
        <b/>
        <i/>
        <color rgb="FF00B050"/>
      </font>
    </dxf>
    <dxf>
      <font>
        <b/>
        <i/>
        <color rgb="FF00B050"/>
      </font>
    </dxf>
    <dxf>
      <font>
        <b/>
        <i/>
        <color rgb="FF00B050"/>
      </font>
    </dxf>
    <dxf>
      <font>
        <b/>
        <i/>
        <color rgb="FF00B050"/>
      </font>
    </dxf>
    <dxf>
      <font>
        <b/>
        <i/>
        <color rgb="FF00B050"/>
      </font>
    </dxf>
    <dxf>
      <font>
        <b/>
        <i/>
        <color rgb="FF00B050"/>
      </font>
    </dxf>
    <dxf>
      <font>
        <b/>
        <i/>
        <color rgb="FF00B050"/>
      </font>
    </dxf>
    <dxf>
      <font>
        <b/>
        <i/>
        <color rgb="FF00B050"/>
      </font>
    </dxf>
    <dxf>
      <font>
        <b/>
        <i/>
        <color theme="6" tint="-0.499984740745262"/>
      </font>
    </dxf>
    <dxf>
      <font>
        <b/>
        <i/>
        <color theme="6" tint="-0.499984740745262"/>
      </font>
    </dxf>
    <dxf>
      <font>
        <b/>
        <i/>
        <color theme="6" tint="-0.499984740745262"/>
      </font>
    </dxf>
    <dxf>
      <font>
        <b/>
        <i/>
        <color theme="6" tint="-0.499984740745262"/>
      </font>
    </dxf>
    <dxf>
      <font>
        <b/>
        <i/>
        <color theme="6" tint="-0.499984740745262"/>
      </font>
    </dxf>
    <dxf>
      <font>
        <b/>
        <i/>
        <color theme="6" tint="-0.499984740745262"/>
      </font>
    </dxf>
    <dxf>
      <font>
        <b/>
        <i/>
        <color theme="6" tint="-0.499984740745262"/>
      </font>
    </dxf>
    <dxf>
      <font>
        <b/>
        <i/>
        <color theme="6" tint="-0.499984740745262"/>
      </font>
    </dxf>
    <dxf>
      <font>
        <b/>
        <i/>
        <color theme="6" tint="-0.499984740745262"/>
      </font>
    </dxf>
    <dxf>
      <font>
        <b/>
        <i/>
        <color theme="6" tint="-0.499984740745262"/>
      </font>
    </dxf>
    <dxf>
      <font>
        <b/>
        <i/>
        <color theme="6" tint="-0.499984740745262"/>
      </font>
    </dxf>
    <dxf>
      <font>
        <b/>
        <i/>
        <color theme="6" tint="-0.499984740745262"/>
      </font>
    </dxf>
    <dxf>
      <font>
        <b/>
        <i/>
        <color theme="6" tint="-0.499984740745262"/>
      </font>
    </dxf>
    <dxf>
      <font>
        <b/>
        <i/>
        <color theme="6" tint="-0.499984740745262"/>
      </font>
    </dxf>
    <dxf>
      <font>
        <b/>
        <i/>
        <color theme="6" tint="-0.499984740745262"/>
      </font>
    </dxf>
    <dxf>
      <font>
        <b/>
        <i/>
        <color theme="6" tint="-0.499984740745262"/>
      </font>
    </dxf>
    <dxf>
      <font>
        <b/>
        <i/>
        <color theme="6" tint="-0.499984740745262"/>
      </font>
    </dxf>
    <dxf>
      <font>
        <b/>
        <i/>
        <color theme="6" tint="-0.499984740745262"/>
      </font>
    </dxf>
    <dxf>
      <font>
        <b/>
        <i/>
        <color theme="6" tint="-0.499984740745262"/>
      </font>
    </dxf>
    <dxf>
      <font>
        <b/>
        <i/>
        <color theme="6" tint="-0.499984740745262"/>
      </font>
    </dxf>
    <dxf>
      <font>
        <b/>
        <i/>
        <color theme="6" tint="-0.499984740745262"/>
      </font>
    </dxf>
    <dxf>
      <font>
        <b/>
        <i/>
        <color theme="6" tint="-0.499984740745262"/>
      </font>
    </dxf>
    <dxf>
      <font>
        <b/>
        <i/>
        <color rgb="FF00B050"/>
      </font>
    </dxf>
    <dxf>
      <font>
        <b/>
        <i/>
        <color rgb="FF00B050"/>
      </font>
    </dxf>
    <dxf>
      <font>
        <b/>
        <i/>
        <color rgb="FF00B050"/>
      </font>
    </dxf>
    <dxf>
      <font>
        <b/>
        <i/>
        <color rgb="FF00B050"/>
      </font>
    </dxf>
    <dxf>
      <font>
        <b/>
        <i/>
        <color rgb="FF00B050"/>
      </font>
    </dxf>
    <dxf>
      <font>
        <b/>
        <i/>
        <color rgb="FF00B050"/>
      </font>
    </dxf>
    <dxf>
      <font>
        <b/>
        <i/>
        <color rgb="FF00B050"/>
      </font>
    </dxf>
    <dxf>
      <font>
        <b/>
        <i/>
        <color rgb="FF00B050"/>
      </font>
    </dxf>
    <dxf>
      <font>
        <b/>
        <i/>
        <color rgb="FF00B050"/>
      </font>
    </dxf>
    <dxf>
      <font>
        <b/>
        <i/>
        <color rgb="FF00B050"/>
      </font>
    </dxf>
    <dxf>
      <font>
        <b/>
        <i/>
        <color rgb="FF00B050"/>
      </font>
    </dxf>
    <dxf>
      <font>
        <b/>
        <i/>
        <color rgb="FF00B050"/>
      </font>
    </dxf>
    <dxf>
      <font>
        <b/>
        <i/>
        <color rgb="FF00B050"/>
      </font>
    </dxf>
    <dxf>
      <font>
        <b/>
        <i/>
        <color rgb="FF00B050"/>
      </font>
    </dxf>
    <dxf>
      <font>
        <b/>
        <i/>
        <color theme="6" tint="-0.499984740745262"/>
      </font>
    </dxf>
    <dxf>
      <font>
        <b/>
        <i/>
        <color theme="6" tint="-0.499984740745262"/>
      </font>
    </dxf>
    <dxf>
      <font>
        <b/>
        <i/>
        <color theme="6" tint="-0.499984740745262"/>
      </font>
    </dxf>
    <dxf>
      <font>
        <b/>
        <i/>
        <color theme="6" tint="-0.499984740745262"/>
      </font>
    </dxf>
    <dxf>
      <font>
        <b/>
        <i/>
        <color theme="6" tint="-0.499984740745262"/>
      </font>
    </dxf>
    <dxf>
      <font>
        <b/>
        <i/>
        <color theme="6" tint="-0.499984740745262"/>
      </font>
    </dxf>
    <dxf>
      <font>
        <b/>
        <i/>
        <color theme="6" tint="-0.499984740745262"/>
      </font>
    </dxf>
    <dxf>
      <font>
        <b/>
        <i/>
        <color theme="6" tint="-0.499984740745262"/>
      </font>
    </dxf>
    <dxf>
      <font>
        <b/>
        <i/>
        <color theme="6" tint="-0.499984740745262"/>
      </font>
    </dxf>
    <dxf>
      <font>
        <b/>
        <i/>
        <color theme="6" tint="-0.499984740745262"/>
      </font>
    </dxf>
    <dxf>
      <font>
        <b/>
        <i/>
        <color theme="6" tint="-0.499984740745262"/>
      </font>
    </dxf>
    <dxf>
      <font>
        <b/>
        <i/>
        <color theme="6" tint="-0.499984740745262"/>
      </font>
    </dxf>
    <dxf>
      <font>
        <b/>
        <i/>
        <color theme="6" tint="-0.499984740745262"/>
      </font>
    </dxf>
    <dxf>
      <font>
        <b/>
        <i/>
        <color rgb="FF00B050"/>
      </font>
    </dxf>
    <dxf>
      <font>
        <b/>
        <i/>
        <color rgb="FF00B050"/>
      </font>
    </dxf>
    <dxf>
      <font>
        <b/>
        <i/>
        <color rgb="FF00B050"/>
      </font>
    </dxf>
    <dxf>
      <font>
        <b/>
        <i/>
        <color rgb="FF00B050"/>
      </font>
    </dxf>
    <dxf>
      <font>
        <b/>
        <i/>
        <color rgb="FF00B050"/>
      </font>
    </dxf>
    <dxf>
      <font>
        <b/>
        <i/>
        <color rgb="FF00B050"/>
      </font>
    </dxf>
    <dxf>
      <font>
        <b/>
        <i/>
        <color rgb="FF00B050"/>
      </font>
    </dxf>
    <dxf>
      <font>
        <b/>
        <i/>
        <color rgb="FF00B050"/>
      </font>
    </dxf>
    <dxf>
      <font>
        <b/>
        <i/>
        <color rgb="FF00B050"/>
      </font>
    </dxf>
    <dxf>
      <font>
        <b/>
        <i/>
        <color rgb="FF00B050"/>
      </font>
    </dxf>
    <dxf>
      <font>
        <b/>
        <i/>
        <color rgb="FF00B050"/>
      </font>
    </dxf>
    <dxf>
      <font>
        <b/>
        <i/>
        <color theme="6" tint="-0.499984740745262"/>
      </font>
    </dxf>
    <dxf>
      <font>
        <b/>
        <i/>
        <color theme="6" tint="-0.499984740745262"/>
      </font>
    </dxf>
    <dxf>
      <font>
        <b/>
        <i/>
        <color theme="6" tint="-0.499984740745262"/>
      </font>
    </dxf>
    <dxf>
      <font>
        <b/>
        <i/>
        <color theme="6" tint="-0.499984740745262"/>
      </font>
    </dxf>
    <dxf>
      <font>
        <b/>
        <i/>
        <color theme="6" tint="-0.499984740745262"/>
      </font>
    </dxf>
    <dxf>
      <font>
        <b/>
        <i/>
        <color theme="6" tint="-0.499984740745262"/>
      </font>
    </dxf>
    <dxf>
      <font>
        <b/>
        <i/>
        <color theme="6" tint="-0.499984740745262"/>
      </font>
    </dxf>
    <dxf>
      <font>
        <b/>
        <i/>
        <color theme="6" tint="-0.499984740745262"/>
      </font>
    </dxf>
    <dxf>
      <font>
        <b/>
        <i/>
        <color theme="6" tint="-0.499984740745262"/>
      </font>
    </dxf>
    <dxf>
      <font>
        <b/>
        <i/>
        <color theme="6" tint="-0.499984740745262"/>
      </font>
    </dxf>
    <dxf>
      <font>
        <b/>
        <i/>
        <color theme="6" tint="-0.499984740745262"/>
      </font>
    </dxf>
    <dxf>
      <font>
        <b/>
        <i/>
        <color theme="6" tint="-0.499984740745262"/>
      </font>
    </dxf>
    <dxf>
      <font>
        <b/>
        <i/>
        <color rgb="FF00B050"/>
      </font>
    </dxf>
    <dxf>
      <font>
        <b/>
        <i/>
        <color rgb="FF00B050"/>
      </font>
    </dxf>
    <dxf>
      <font>
        <b/>
        <i/>
        <color rgb="FF00B050"/>
      </font>
    </dxf>
    <dxf>
      <font>
        <b/>
        <i/>
        <color rgb="FF00B050"/>
      </font>
    </dxf>
    <dxf>
      <font>
        <b/>
        <i/>
        <color rgb="FF00B050"/>
      </font>
    </dxf>
    <dxf>
      <font>
        <b/>
        <i/>
        <color rgb="FF00B050"/>
      </font>
    </dxf>
    <dxf>
      <font>
        <b/>
        <i/>
        <color rgb="FF00B050"/>
      </font>
    </dxf>
    <dxf>
      <font>
        <b/>
        <i/>
        <color rgb="FF00B050"/>
      </font>
    </dxf>
    <dxf>
      <font>
        <b/>
        <i/>
        <color theme="6" tint="-0.499984740745262"/>
      </font>
    </dxf>
    <dxf>
      <font>
        <b/>
        <i/>
        <color theme="6" tint="-0.499984740745262"/>
      </font>
    </dxf>
    <dxf>
      <font>
        <b/>
        <i/>
        <color theme="6" tint="-0.499984740745262"/>
      </font>
    </dxf>
    <dxf>
      <font>
        <b/>
        <i/>
        <color theme="6" tint="-0.499984740745262"/>
      </font>
    </dxf>
    <dxf>
      <font>
        <b/>
        <i/>
        <color theme="6" tint="-0.499984740745262"/>
      </font>
    </dxf>
    <dxf>
      <font>
        <b/>
        <i/>
        <color theme="6" tint="-0.499984740745262"/>
      </font>
    </dxf>
    <dxf>
      <font>
        <b/>
        <i/>
        <color rgb="FF00B050"/>
      </font>
    </dxf>
    <dxf>
      <font>
        <b/>
        <i/>
        <color rgb="FF00B050"/>
      </font>
    </dxf>
    <dxf>
      <font>
        <b/>
        <i/>
        <color rgb="FF00B050"/>
      </font>
    </dxf>
    <dxf>
      <font>
        <b/>
        <i/>
        <color rgb="FF00B050"/>
      </font>
    </dxf>
    <dxf>
      <font>
        <b/>
        <i/>
        <color rgb="FF00B050"/>
      </font>
    </dxf>
    <dxf>
      <font>
        <b/>
        <i/>
        <color rgb="FF00B050"/>
      </font>
    </dxf>
    <dxf>
      <font>
        <b/>
        <i/>
        <color rgb="FF00B050"/>
      </font>
    </dxf>
    <dxf>
      <font>
        <b/>
        <i/>
        <color rgb="FF00B050"/>
      </font>
    </dxf>
    <dxf>
      <font>
        <b/>
        <i/>
        <color rgb="FF00B050"/>
      </font>
    </dxf>
    <dxf>
      <font>
        <b/>
        <i/>
        <color rgb="FF00B050"/>
      </font>
    </dxf>
    <dxf>
      <font>
        <b/>
        <i/>
        <color rgb="FF00B050"/>
      </font>
    </dxf>
    <dxf>
      <font>
        <b/>
        <i/>
        <color theme="6" tint="-0.499984740745262"/>
      </font>
    </dxf>
    <dxf>
      <font>
        <b/>
        <i/>
        <color theme="6" tint="-0.499984740745262"/>
      </font>
    </dxf>
    <dxf>
      <font>
        <b/>
        <i/>
        <color theme="6" tint="-0.499984740745262"/>
      </font>
    </dxf>
    <dxf>
      <font>
        <b/>
        <i/>
        <color theme="6" tint="-0.499984740745262"/>
      </font>
    </dxf>
    <dxf>
      <font>
        <b/>
        <i/>
        <color theme="6" tint="-0.499984740745262"/>
      </font>
    </dxf>
    <dxf>
      <font>
        <b/>
        <i/>
        <color theme="6" tint="-0.499984740745262"/>
      </font>
    </dxf>
    <dxf>
      <font>
        <b/>
        <i/>
        <color theme="6" tint="-0.499984740745262"/>
      </font>
    </dxf>
    <dxf>
      <font>
        <b/>
        <i/>
        <color theme="6" tint="-0.499984740745262"/>
      </font>
    </dxf>
    <dxf>
      <font>
        <b/>
        <i/>
        <color rgb="FF00B050"/>
      </font>
    </dxf>
    <dxf>
      <font>
        <b/>
        <i/>
        <color rgb="FF00B050"/>
      </font>
    </dxf>
    <dxf>
      <font>
        <b/>
        <i/>
        <color rgb="FF00B050"/>
      </font>
    </dxf>
    <dxf>
      <font>
        <b/>
        <i/>
        <color rgb="FF00B050"/>
      </font>
    </dxf>
    <dxf>
      <font>
        <b/>
        <i/>
        <color rgb="FF00B050"/>
      </font>
    </dxf>
    <dxf>
      <font>
        <b/>
        <i/>
        <color rgb="FF00B050"/>
      </font>
    </dxf>
    <dxf>
      <font>
        <b/>
        <i/>
        <color rgb="FF00B050"/>
      </font>
    </dxf>
    <dxf>
      <font>
        <b/>
        <i/>
        <color rgb="FF00B050"/>
      </font>
    </dxf>
    <dxf>
      <font>
        <b/>
        <i/>
        <color rgb="FF00B050"/>
      </font>
    </dxf>
    <dxf>
      <font>
        <b/>
        <i/>
        <color rgb="FF00B050"/>
      </font>
    </dxf>
    <dxf>
      <font>
        <b/>
        <i/>
        <color rgb="FF00B050"/>
      </font>
    </dxf>
    <dxf>
      <font>
        <b/>
        <i/>
        <color rgb="FF00B050"/>
      </font>
    </dxf>
    <dxf>
      <font>
        <b/>
        <i/>
        <color theme="6" tint="-0.499984740745262"/>
      </font>
    </dxf>
    <dxf>
      <font>
        <b/>
        <i/>
        <color theme="6" tint="-0.499984740745262"/>
      </font>
    </dxf>
    <dxf>
      <font>
        <b/>
        <i/>
        <color theme="6" tint="-0.499984740745262"/>
      </font>
    </dxf>
    <dxf>
      <font>
        <b/>
        <i/>
        <color theme="6" tint="-0.499984740745262"/>
      </font>
    </dxf>
    <dxf>
      <font>
        <b/>
        <i/>
        <color theme="6" tint="-0.499984740745262"/>
      </font>
    </dxf>
    <dxf>
      <font>
        <b/>
        <i/>
        <color theme="6" tint="-0.499984740745262"/>
      </font>
    </dxf>
    <dxf>
      <font>
        <b/>
        <i/>
        <color theme="6" tint="-0.499984740745262"/>
      </font>
    </dxf>
    <dxf>
      <font>
        <b/>
        <i/>
        <color theme="6" tint="-0.499984740745262"/>
      </font>
    </dxf>
    <dxf>
      <font>
        <b/>
        <i/>
        <color theme="6" tint="-0.499984740745262"/>
      </font>
    </dxf>
    <dxf>
      <font>
        <b/>
        <i/>
        <color theme="6" tint="-0.499984740745262"/>
      </font>
    </dxf>
    <dxf>
      <font>
        <b/>
        <i/>
        <color theme="6" tint="-0.499984740745262"/>
      </font>
    </dxf>
    <dxf>
      <font>
        <b/>
        <i/>
        <color theme="6" tint="-0.499984740745262"/>
      </font>
    </dxf>
    <dxf>
      <font>
        <b/>
        <i/>
        <color theme="6" tint="-0.499984740745262"/>
      </font>
    </dxf>
    <dxf>
      <font>
        <b/>
        <i/>
        <color theme="6" tint="-0.499984740745262"/>
      </font>
    </dxf>
    <dxf>
      <font>
        <b/>
        <i/>
        <color rgb="FF00B050"/>
      </font>
    </dxf>
    <dxf>
      <font>
        <b/>
        <i/>
        <color rgb="FF00B050"/>
      </font>
    </dxf>
    <dxf>
      <font>
        <b/>
        <i/>
        <color rgb="FF00B050"/>
      </font>
    </dxf>
    <dxf>
      <font>
        <b/>
        <i/>
        <color rgb="FF00B050"/>
      </font>
    </dxf>
    <dxf>
      <font>
        <b/>
        <i/>
        <color rgb="FF00B050"/>
      </font>
    </dxf>
    <dxf>
      <font>
        <b/>
        <i/>
        <color rgb="FF00B050"/>
      </font>
    </dxf>
    <dxf>
      <font>
        <b/>
        <i/>
        <color rgb="FF00B050"/>
      </font>
    </dxf>
    <dxf>
      <font>
        <b/>
        <i/>
        <color rgb="FF00B050"/>
      </font>
    </dxf>
    <dxf>
      <font>
        <b/>
        <i/>
        <color rgb="FF00B050"/>
      </font>
    </dxf>
    <dxf>
      <font>
        <b/>
        <i/>
        <color rgb="FF00B050"/>
      </font>
    </dxf>
    <dxf>
      <font>
        <b/>
        <i/>
        <color rgb="FF00B050"/>
      </font>
    </dxf>
    <dxf>
      <font>
        <b/>
        <i/>
        <color rgb="FF00B050"/>
      </font>
    </dxf>
    <dxf>
      <font>
        <b/>
        <i/>
        <color theme="6" tint="-0.499984740745262"/>
      </font>
    </dxf>
    <dxf>
      <font>
        <b/>
        <i/>
        <color theme="6" tint="-0.499984740745262"/>
      </font>
    </dxf>
    <dxf>
      <font>
        <b/>
        <i/>
        <color theme="6" tint="-0.499984740745262"/>
      </font>
    </dxf>
    <dxf>
      <font>
        <b/>
        <i/>
        <color theme="6" tint="-0.499984740745262"/>
      </font>
    </dxf>
    <dxf>
      <font>
        <b/>
        <i/>
        <color theme="6" tint="-0.499984740745262"/>
      </font>
    </dxf>
    <dxf>
      <font>
        <b/>
        <i/>
        <color theme="6" tint="-0.499984740745262"/>
      </font>
    </dxf>
    <dxf>
      <font>
        <b/>
        <i/>
        <color theme="6" tint="-0.499984740745262"/>
      </font>
    </dxf>
    <dxf>
      <font>
        <b/>
        <i/>
        <color theme="6" tint="-0.499984740745262"/>
      </font>
    </dxf>
    <dxf>
      <font>
        <b/>
        <i/>
        <color theme="6" tint="-0.499984740745262"/>
      </font>
    </dxf>
    <dxf>
      <font>
        <b/>
        <i/>
        <color theme="6" tint="-0.499984740745262"/>
      </font>
    </dxf>
    <dxf>
      <font>
        <b/>
        <i/>
        <color rgb="FF00B050"/>
      </font>
    </dxf>
    <dxf>
      <font>
        <b/>
        <i/>
        <color rgb="FF00B050"/>
      </font>
    </dxf>
    <dxf>
      <font>
        <b/>
        <i/>
        <color rgb="FF00B050"/>
      </font>
    </dxf>
    <dxf>
      <font>
        <b/>
        <i/>
        <color rgb="FF00B050"/>
      </font>
    </dxf>
    <dxf>
      <font>
        <b/>
        <i/>
        <color rgb="FF00B050"/>
      </font>
    </dxf>
    <dxf>
      <font>
        <b/>
        <i/>
        <color rgb="FF00B050"/>
      </font>
    </dxf>
    <dxf>
      <font>
        <b/>
        <i/>
        <color rgb="FF00B050"/>
      </font>
    </dxf>
    <dxf>
      <font>
        <b/>
        <i/>
        <color rgb="FF00B050"/>
      </font>
    </dxf>
    <dxf>
      <font>
        <b/>
        <i/>
        <color rgb="FF00B050"/>
      </font>
    </dxf>
    <dxf>
      <font>
        <b/>
        <i/>
        <color rgb="FF00B050"/>
      </font>
    </dxf>
    <dxf>
      <font>
        <b/>
        <i/>
        <color rgb="FF00B050"/>
      </font>
    </dxf>
    <dxf>
      <font>
        <b/>
        <i/>
        <color rgb="FF00B050"/>
      </font>
    </dxf>
    <dxf>
      <font>
        <b/>
        <i/>
        <color rgb="FF00B050"/>
      </font>
    </dxf>
    <dxf>
      <font>
        <b/>
        <i/>
        <color rgb="FF00B050"/>
      </font>
    </dxf>
    <dxf>
      <font>
        <b/>
        <i/>
        <color rgb="FF00B050"/>
      </font>
    </dxf>
    <dxf>
      <font>
        <b/>
        <i/>
        <color theme="6" tint="-0.499984740745262"/>
      </font>
    </dxf>
    <dxf>
      <font>
        <b/>
        <i/>
        <color theme="6" tint="-0.499984740745262"/>
      </font>
    </dxf>
    <dxf>
      <font>
        <b/>
        <i/>
        <color theme="6" tint="-0.499984740745262"/>
      </font>
    </dxf>
    <dxf>
      <font>
        <b/>
        <i/>
        <color theme="6" tint="-0.499984740745262"/>
      </font>
    </dxf>
    <dxf>
      <font>
        <b/>
        <i/>
        <color theme="6" tint="-0.499984740745262"/>
      </font>
    </dxf>
    <dxf>
      <font>
        <b/>
        <i/>
        <color theme="6" tint="-0.499984740745262"/>
      </font>
    </dxf>
    <dxf>
      <font>
        <b/>
        <i/>
        <color theme="6" tint="-0.499984740745262"/>
      </font>
    </dxf>
    <dxf>
      <font>
        <b/>
        <i/>
        <color theme="6" tint="-0.499984740745262"/>
      </font>
    </dxf>
    <dxf>
      <font>
        <b/>
        <i/>
        <color theme="6" tint="-0.499984740745262"/>
      </font>
    </dxf>
    <dxf>
      <font>
        <b/>
        <i/>
        <color theme="6" tint="-0.499984740745262"/>
      </font>
    </dxf>
    <dxf>
      <font>
        <b/>
        <i/>
        <color theme="6" tint="-0.499984740745262"/>
      </font>
    </dxf>
    <dxf>
      <font>
        <b/>
        <i/>
        <color rgb="FF00B050"/>
      </font>
    </dxf>
    <dxf>
      <font>
        <b/>
        <i/>
        <color rgb="FF00B050"/>
      </font>
    </dxf>
    <dxf>
      <font>
        <b/>
        <i/>
        <color rgb="FF00B050"/>
      </font>
    </dxf>
    <dxf>
      <font>
        <b/>
        <i/>
        <color rgb="FF00B050"/>
      </font>
    </dxf>
    <dxf>
      <font>
        <b/>
        <i/>
        <color rgb="FF00B050"/>
      </font>
    </dxf>
    <dxf>
      <font>
        <b/>
        <i/>
        <color rgb="FF00B050"/>
      </font>
    </dxf>
    <dxf>
      <font>
        <b/>
        <i/>
        <color rgb="FF00B050"/>
      </font>
    </dxf>
    <dxf>
      <font>
        <b/>
        <i/>
        <color rgb="FF00B050"/>
      </font>
    </dxf>
    <dxf>
      <font>
        <b/>
        <i/>
        <color theme="6" tint="-0.499984740745262"/>
      </font>
    </dxf>
    <dxf>
      <font>
        <b/>
        <i/>
        <color theme="6" tint="-0.499984740745262"/>
      </font>
    </dxf>
    <dxf>
      <font>
        <b/>
        <i/>
        <color theme="6" tint="-0.499984740745262"/>
      </font>
    </dxf>
    <dxf>
      <font>
        <b/>
        <i/>
        <color theme="6" tint="-0.499984740745262"/>
      </font>
    </dxf>
    <dxf>
      <font>
        <b/>
        <i/>
        <color theme="6" tint="-0.499984740745262"/>
      </font>
    </dxf>
    <dxf>
      <font>
        <b/>
        <i/>
        <color theme="6" tint="-0.499984740745262"/>
      </font>
    </dxf>
  </dxfs>
  <tableStyles count="0" defaultTableStyle="TableStyleMedium2" defaultPivotStyle="PivotStyleLight16"/>
  <colors>
    <mruColors>
      <color rgb="FF009900"/>
      <color rgb="FFDA0000"/>
      <color rgb="FF339933"/>
      <color rgb="FF5E9E2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2.x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1" Type="http://schemas.openxmlformats.org/officeDocument/2006/relationships/image" Target="../media/image6.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8</xdr:col>
      <xdr:colOff>762000</xdr:colOff>
      <xdr:row>26</xdr:row>
      <xdr:rowOff>56029</xdr:rowOff>
    </xdr:from>
    <xdr:ext cx="184731" cy="264560"/>
    <xdr:sp macro="" textlink="">
      <xdr:nvSpPr>
        <xdr:cNvPr id="2" name="ZoneTexte 1"/>
        <xdr:cNvSpPr txBox="1"/>
      </xdr:nvSpPr>
      <xdr:spPr>
        <a:xfrm>
          <a:off x="6858000" y="50090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7</xdr:col>
      <xdr:colOff>295275</xdr:colOff>
      <xdr:row>25</xdr:row>
      <xdr:rowOff>28575</xdr:rowOff>
    </xdr:from>
    <xdr:ext cx="184731" cy="264560"/>
    <xdr:sp macro="" textlink="">
      <xdr:nvSpPr>
        <xdr:cNvPr id="3" name="ZoneTexte 2"/>
        <xdr:cNvSpPr txBox="1"/>
      </xdr:nvSpPr>
      <xdr:spPr>
        <a:xfrm>
          <a:off x="5629275" y="479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fr-FR" sz="1100"/>
        </a:p>
      </xdr:txBody>
    </xdr:sp>
    <xdr:clientData/>
  </xdr:oneCellAnchor>
  <xdr:oneCellAnchor>
    <xdr:from>
      <xdr:col>2</xdr:col>
      <xdr:colOff>714375</xdr:colOff>
      <xdr:row>35</xdr:row>
      <xdr:rowOff>76200</xdr:rowOff>
    </xdr:from>
    <xdr:ext cx="184731" cy="264560"/>
    <xdr:sp macro="" textlink="">
      <xdr:nvSpPr>
        <xdr:cNvPr id="4" name="ZoneTexte 3"/>
        <xdr:cNvSpPr txBox="1"/>
      </xdr:nvSpPr>
      <xdr:spPr>
        <a:xfrm>
          <a:off x="2238375" y="674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fr-FR" sz="1100"/>
        </a:p>
      </xdr:txBody>
    </xdr:sp>
    <xdr:clientData/>
  </xdr:oneCellAnchor>
  <xdr:oneCellAnchor>
    <xdr:from>
      <xdr:col>8</xdr:col>
      <xdr:colOff>381000</xdr:colOff>
      <xdr:row>32</xdr:row>
      <xdr:rowOff>127000</xdr:rowOff>
    </xdr:from>
    <xdr:ext cx="184731" cy="264560"/>
    <xdr:sp macro="" textlink="">
      <xdr:nvSpPr>
        <xdr:cNvPr id="5" name="ZoneTexte 4"/>
        <xdr:cNvSpPr txBox="1"/>
      </xdr:nvSpPr>
      <xdr:spPr>
        <a:xfrm>
          <a:off x="6477000" y="622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fr-FR" sz="1100"/>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152400</xdr:colOff>
      <xdr:row>18</xdr:row>
      <xdr:rowOff>38098</xdr:rowOff>
    </xdr:from>
    <xdr:to>
      <xdr:col>0</xdr:col>
      <xdr:colOff>3733800</xdr:colOff>
      <xdr:row>28</xdr:row>
      <xdr:rowOff>187098</xdr:rowOff>
    </xdr:to>
    <xdr:pic>
      <xdr:nvPicPr>
        <xdr:cNvPr id="12" name="Image 11"/>
        <xdr:cNvPicPr>
          <a:picLocks noChangeAspect="1"/>
        </xdr:cNvPicPr>
      </xdr:nvPicPr>
      <xdr:blipFill>
        <a:blip xmlns:r="http://schemas.openxmlformats.org/officeDocument/2006/relationships" r:embed="rId1" cstate="print"/>
        <a:stretch>
          <a:fillRect/>
        </a:stretch>
      </xdr:blipFill>
      <xdr:spPr>
        <a:xfrm>
          <a:off x="152400" y="6979918"/>
          <a:ext cx="3581400" cy="1973582"/>
        </a:xfrm>
        <a:prstGeom prst="rect">
          <a:avLst/>
        </a:prstGeom>
      </xdr:spPr>
    </xdr:pic>
    <xdr:clientData/>
  </xdr:twoCellAnchor>
  <xdr:twoCellAnchor editAs="oneCell">
    <xdr:from>
      <xdr:col>0</xdr:col>
      <xdr:colOff>4165599</xdr:colOff>
      <xdr:row>18</xdr:row>
      <xdr:rowOff>79375</xdr:rowOff>
    </xdr:from>
    <xdr:to>
      <xdr:col>3</xdr:col>
      <xdr:colOff>676275</xdr:colOff>
      <xdr:row>26</xdr:row>
      <xdr:rowOff>1270</xdr:rowOff>
    </xdr:to>
    <xdr:pic>
      <xdr:nvPicPr>
        <xdr:cNvPr id="13" name="Image 12"/>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165599" y="7021195"/>
          <a:ext cx="2728596" cy="137985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1737420</xdr:colOff>
      <xdr:row>7</xdr:row>
      <xdr:rowOff>85725</xdr:rowOff>
    </xdr:from>
    <xdr:to>
      <xdr:col>3</xdr:col>
      <xdr:colOff>2505075</xdr:colOff>
      <xdr:row>7</xdr:row>
      <xdr:rowOff>1485900</xdr:rowOff>
    </xdr:to>
    <xdr:pic>
      <xdr:nvPicPr>
        <xdr:cNvPr id="2" name="Image 1"/>
        <xdr:cNvPicPr/>
      </xdr:nvPicPr>
      <xdr:blipFill>
        <a:blip xmlns:r="http://schemas.openxmlformats.org/officeDocument/2006/relationships" r:embed="rId1" cstate="print"/>
        <a:stretch>
          <a:fillRect/>
        </a:stretch>
      </xdr:blipFill>
      <xdr:spPr>
        <a:xfrm>
          <a:off x="5614095" y="81943575"/>
          <a:ext cx="2844105" cy="14001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65689</xdr:colOff>
      <xdr:row>38</xdr:row>
      <xdr:rowOff>547413</xdr:rowOff>
    </xdr:from>
    <xdr:to>
      <xdr:col>5</xdr:col>
      <xdr:colOff>4056664</xdr:colOff>
      <xdr:row>38</xdr:row>
      <xdr:rowOff>1652312</xdr:rowOff>
    </xdr:to>
    <xdr:pic>
      <xdr:nvPicPr>
        <xdr:cNvPr id="2" name="Image 1" descr="Capture12.PNG"/>
        <xdr:cNvPicPr>
          <a:picLocks noChangeAspect="1"/>
        </xdr:cNvPicPr>
      </xdr:nvPicPr>
      <xdr:blipFill>
        <a:blip xmlns:r="http://schemas.openxmlformats.org/officeDocument/2006/relationships" r:embed="rId1" cstate="print"/>
        <a:stretch>
          <a:fillRect/>
        </a:stretch>
      </xdr:blipFill>
      <xdr:spPr>
        <a:xfrm>
          <a:off x="9065172" y="18940516"/>
          <a:ext cx="3990975" cy="1104899"/>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L38"/>
  <sheetViews>
    <sheetView view="pageLayout" zoomScale="70" zoomScalePageLayoutView="70" workbookViewId="0">
      <selection activeCell="F6" sqref="F6:I22"/>
    </sheetView>
  </sheetViews>
  <sheetFormatPr baseColWidth="10" defaultRowHeight="15" x14ac:dyDescent="0.25"/>
  <cols>
    <col min="5" max="5" width="11.7109375" customWidth="1"/>
    <col min="7" max="7" width="11.42578125" customWidth="1"/>
    <col min="9" max="9" width="8.7109375" customWidth="1"/>
    <col min="11" max="11" width="12.140625" customWidth="1"/>
    <col min="12" max="12" width="8.7109375" customWidth="1"/>
  </cols>
  <sheetData>
    <row r="6" spans="4:9" x14ac:dyDescent="0.25">
      <c r="F6" s="520" t="s">
        <v>726</v>
      </c>
      <c r="G6" s="521"/>
      <c r="H6" s="521"/>
      <c r="I6" s="521"/>
    </row>
    <row r="7" spans="4:9" ht="15" customHeight="1" x14ac:dyDescent="0.25">
      <c r="F7" s="521"/>
      <c r="G7" s="521"/>
      <c r="H7" s="521"/>
      <c r="I7" s="521"/>
    </row>
    <row r="8" spans="4:9" ht="15" customHeight="1" x14ac:dyDescent="0.25">
      <c r="D8" s="93"/>
      <c r="E8" s="93"/>
      <c r="F8" s="521"/>
      <c r="G8" s="521"/>
      <c r="H8" s="521"/>
      <c r="I8" s="521"/>
    </row>
    <row r="9" spans="4:9" x14ac:dyDescent="0.25">
      <c r="D9" s="93"/>
      <c r="E9" s="93"/>
      <c r="F9" s="521"/>
      <c r="G9" s="521"/>
      <c r="H9" s="521"/>
      <c r="I9" s="521"/>
    </row>
    <row r="10" spans="4:9" x14ac:dyDescent="0.25">
      <c r="D10" s="93"/>
      <c r="E10" s="93"/>
      <c r="F10" s="521"/>
      <c r="G10" s="521"/>
      <c r="H10" s="521"/>
      <c r="I10" s="521"/>
    </row>
    <row r="11" spans="4:9" x14ac:dyDescent="0.25">
      <c r="D11" s="93"/>
      <c r="E11" s="93"/>
      <c r="F11" s="521"/>
      <c r="G11" s="521"/>
      <c r="H11" s="521"/>
      <c r="I11" s="521"/>
    </row>
    <row r="12" spans="4:9" x14ac:dyDescent="0.25">
      <c r="D12" s="93"/>
      <c r="E12" s="93"/>
      <c r="F12" s="521"/>
      <c r="G12" s="521"/>
      <c r="H12" s="521"/>
      <c r="I12" s="521"/>
    </row>
    <row r="13" spans="4:9" x14ac:dyDescent="0.25">
      <c r="D13" s="93"/>
      <c r="E13" s="93"/>
      <c r="F13" s="521"/>
      <c r="G13" s="521"/>
      <c r="H13" s="521"/>
      <c r="I13" s="521"/>
    </row>
    <row r="14" spans="4:9" x14ac:dyDescent="0.25">
      <c r="D14" s="93"/>
      <c r="E14" s="93"/>
      <c r="F14" s="521"/>
      <c r="G14" s="521"/>
      <c r="H14" s="521"/>
      <c r="I14" s="521"/>
    </row>
    <row r="15" spans="4:9" ht="15" customHeight="1" x14ac:dyDescent="0.25">
      <c r="D15" s="93"/>
      <c r="E15" s="93"/>
      <c r="F15" s="521"/>
      <c r="G15" s="521"/>
      <c r="H15" s="521"/>
      <c r="I15" s="521"/>
    </row>
    <row r="16" spans="4:9" x14ac:dyDescent="0.25">
      <c r="D16" s="93"/>
      <c r="E16" s="93"/>
      <c r="F16" s="521"/>
      <c r="G16" s="521"/>
      <c r="H16" s="521"/>
      <c r="I16" s="521"/>
    </row>
    <row r="17" spans="4:12" x14ac:dyDescent="0.25">
      <c r="D17" s="93"/>
      <c r="E17" s="93"/>
      <c r="F17" s="521"/>
      <c r="G17" s="521"/>
      <c r="H17" s="521"/>
      <c r="I17" s="521"/>
    </row>
    <row r="18" spans="4:12" x14ac:dyDescent="0.25">
      <c r="D18" s="93"/>
      <c r="E18" s="93"/>
      <c r="F18" s="521"/>
      <c r="G18" s="521"/>
      <c r="H18" s="521"/>
      <c r="I18" s="521"/>
    </row>
    <row r="19" spans="4:12" x14ac:dyDescent="0.25">
      <c r="D19" s="93"/>
      <c r="E19" s="93"/>
      <c r="F19" s="521"/>
      <c r="G19" s="521"/>
      <c r="H19" s="521"/>
      <c r="I19" s="521"/>
    </row>
    <row r="20" spans="4:12" x14ac:dyDescent="0.25">
      <c r="D20" s="93"/>
      <c r="E20" s="93"/>
      <c r="F20" s="521"/>
      <c r="G20" s="521"/>
      <c r="H20" s="521"/>
      <c r="I20" s="521"/>
    </row>
    <row r="21" spans="4:12" x14ac:dyDescent="0.25">
      <c r="E21" s="93"/>
      <c r="F21" s="521"/>
      <c r="G21" s="521"/>
      <c r="H21" s="521"/>
      <c r="I21" s="521"/>
    </row>
    <row r="22" spans="4:12" x14ac:dyDescent="0.25">
      <c r="F22" s="521"/>
      <c r="G22" s="521"/>
      <c r="H22" s="521"/>
      <c r="I22" s="521"/>
    </row>
    <row r="23" spans="4:12" x14ac:dyDescent="0.25">
      <c r="F23" s="106"/>
      <c r="G23" s="106"/>
      <c r="H23" s="106"/>
      <c r="I23" s="106"/>
    </row>
    <row r="24" spans="4:12" x14ac:dyDescent="0.25">
      <c r="F24" s="107"/>
      <c r="G24" s="107"/>
      <c r="H24" s="107"/>
      <c r="I24" s="107"/>
    </row>
    <row r="25" spans="4:12" x14ac:dyDescent="0.25">
      <c r="F25" s="107"/>
      <c r="G25" s="107"/>
      <c r="H25" s="107"/>
      <c r="I25" s="107"/>
    </row>
    <row r="26" spans="4:12" x14ac:dyDescent="0.25">
      <c r="F26" s="107"/>
      <c r="G26" s="107"/>
      <c r="H26" s="107"/>
      <c r="I26" s="107"/>
    </row>
    <row r="27" spans="4:12" x14ac:dyDescent="0.25">
      <c r="F27" s="107"/>
      <c r="G27" s="107"/>
      <c r="H27" s="107"/>
      <c r="I27" s="107"/>
    </row>
    <row r="30" spans="4:12" x14ac:dyDescent="0.25">
      <c r="H30" s="108"/>
      <c r="I30" s="108"/>
      <c r="J30" s="108"/>
      <c r="K30" s="108"/>
      <c r="L30" s="108"/>
    </row>
    <row r="31" spans="4:12" x14ac:dyDescent="0.25">
      <c r="H31" s="108"/>
      <c r="I31" s="108"/>
      <c r="J31" s="108"/>
      <c r="K31" s="108"/>
      <c r="L31" s="108"/>
    </row>
    <row r="34" spans="1:12" x14ac:dyDescent="0.25">
      <c r="E34" s="522" t="s">
        <v>752</v>
      </c>
      <c r="F34" s="522"/>
      <c r="G34" s="522"/>
      <c r="H34" s="522"/>
    </row>
    <row r="35" spans="1:12" x14ac:dyDescent="0.25">
      <c r="E35" s="522"/>
      <c r="F35" s="522"/>
      <c r="G35" s="522"/>
      <c r="H35" s="522"/>
    </row>
    <row r="36" spans="1:12" x14ac:dyDescent="0.25">
      <c r="E36" s="522"/>
      <c r="F36" s="522"/>
      <c r="G36" s="522"/>
      <c r="H36" s="522"/>
    </row>
    <row r="38" spans="1:12" x14ac:dyDescent="0.25">
      <c r="A38" s="107"/>
      <c r="B38" s="107"/>
      <c r="C38" s="107"/>
      <c r="D38" s="107"/>
      <c r="E38" s="107"/>
      <c r="F38" s="107"/>
      <c r="G38" s="107"/>
      <c r="H38" s="107"/>
      <c r="I38" s="107"/>
      <c r="J38" s="107"/>
      <c r="K38" s="107"/>
      <c r="L38" s="107"/>
    </row>
  </sheetData>
  <mergeCells count="2">
    <mergeCell ref="F6:I22"/>
    <mergeCell ref="E34:H36"/>
  </mergeCells>
  <pageMargins left="0.19685039370078741" right="0.19685039370078741" top="0.39370078740157483" bottom="0.19685039370078741" header="0.39370078740157483" footer="0.11811023622047245"/>
  <pageSetup paperSize="9" orientation="landscape" cellComments="asDisplayed" verticalDpi="300" r:id="rId1"/>
  <headerFooter>
    <oddHeader>&amp;L&amp;G</oddHeader>
    <oddFooter>&amp;L&amp;G</oddFooter>
  </headerFooter>
  <drawing r:id="rId2"/>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view="pageBreakPreview" topLeftCell="A46" zoomScale="93" zoomScaleNormal="66" zoomScaleSheetLayoutView="93" workbookViewId="0">
      <pane xSplit="1" topLeftCell="B1" activePane="topRight" state="frozen"/>
      <selection activeCell="B6" sqref="B6:D6"/>
      <selection pane="topRight" activeCell="B21" sqref="B20:D21"/>
    </sheetView>
  </sheetViews>
  <sheetFormatPr baseColWidth="10" defaultRowHeight="15" x14ac:dyDescent="0.25"/>
  <cols>
    <col min="1" max="1" width="19.5703125" style="3" customWidth="1"/>
    <col min="2" max="2" width="38.5703125" style="1" customWidth="1"/>
    <col min="3" max="3" width="31.140625" style="1" customWidth="1"/>
    <col min="4" max="4" width="38.7109375" style="1" customWidth="1"/>
    <col min="5" max="5" width="6.85546875" style="27" customWidth="1"/>
    <col min="6" max="6" width="78.42578125" style="2" customWidth="1"/>
    <col min="7" max="7" width="8.5703125" style="2" customWidth="1"/>
    <col min="8" max="8" width="7.28515625" style="4" customWidth="1"/>
  </cols>
  <sheetData>
    <row r="1" spans="1:9" s="4" customFormat="1" ht="43.5" customHeight="1" thickBot="1" x14ac:dyDescent="0.3">
      <c r="A1" s="635" t="s">
        <v>733</v>
      </c>
      <c r="B1" s="636"/>
      <c r="C1" s="636"/>
      <c r="D1" s="636"/>
      <c r="E1" s="636"/>
      <c r="F1" s="636"/>
      <c r="G1" s="140"/>
      <c r="H1" s="110"/>
    </row>
    <row r="2" spans="1:9" s="52" customFormat="1" ht="24.75" customHeight="1" thickBot="1" x14ac:dyDescent="0.3">
      <c r="A2" s="637" t="s">
        <v>153</v>
      </c>
      <c r="B2" s="637"/>
      <c r="C2" s="637"/>
      <c r="D2" s="637"/>
      <c r="E2" s="637"/>
      <c r="F2" s="637"/>
      <c r="G2" s="141"/>
      <c r="H2" s="112"/>
    </row>
    <row r="3" spans="1:9" s="4" customFormat="1" ht="14.25" customHeight="1" thickBot="1" x14ac:dyDescent="0.3">
      <c r="A3" s="638" t="s">
        <v>644</v>
      </c>
      <c r="B3" s="639"/>
      <c r="C3" s="639"/>
      <c r="D3" s="639"/>
      <c r="E3" s="640"/>
      <c r="F3" s="641" t="s">
        <v>645</v>
      </c>
      <c r="G3" s="642"/>
      <c r="H3" s="110"/>
    </row>
    <row r="4" spans="1:9" s="51" customFormat="1" ht="10.5" customHeight="1" thickBot="1" x14ac:dyDescent="0.25">
      <c r="A4" s="113" t="s">
        <v>15</v>
      </c>
      <c r="B4" s="643" t="s">
        <v>15</v>
      </c>
      <c r="C4" s="643"/>
      <c r="D4" s="643"/>
      <c r="E4" s="113" t="s">
        <v>16</v>
      </c>
      <c r="F4" s="113" t="s">
        <v>646</v>
      </c>
      <c r="G4" s="113" t="s">
        <v>16</v>
      </c>
      <c r="H4" s="114"/>
    </row>
    <row r="5" spans="1:9" ht="78" customHeight="1" x14ac:dyDescent="0.25">
      <c r="A5" s="595" t="s">
        <v>313</v>
      </c>
      <c r="B5" s="678" t="s">
        <v>314</v>
      </c>
      <c r="C5" s="627" t="s">
        <v>317</v>
      </c>
      <c r="D5" s="628"/>
      <c r="E5" s="115" t="s">
        <v>1</v>
      </c>
      <c r="F5" s="447" t="s">
        <v>868</v>
      </c>
      <c r="G5" s="221" t="s">
        <v>1</v>
      </c>
      <c r="H5" s="602">
        <f>SUM(G5:G8)</f>
        <v>4</v>
      </c>
    </row>
    <row r="6" spans="1:9" ht="108.75" customHeight="1" x14ac:dyDescent="0.25">
      <c r="A6" s="596"/>
      <c r="B6" s="679"/>
      <c r="C6" s="629" t="s">
        <v>318</v>
      </c>
      <c r="D6" s="630"/>
      <c r="E6" s="129">
        <v>2</v>
      </c>
      <c r="F6" s="310" t="s">
        <v>869</v>
      </c>
      <c r="G6" s="222">
        <v>2</v>
      </c>
      <c r="H6" s="602"/>
    </row>
    <row r="7" spans="1:9" ht="49.5" customHeight="1" x14ac:dyDescent="0.25">
      <c r="A7" s="596"/>
      <c r="B7" s="175" t="s">
        <v>315</v>
      </c>
      <c r="C7" s="603" t="s">
        <v>319</v>
      </c>
      <c r="D7" s="605"/>
      <c r="E7" s="119" t="s">
        <v>1</v>
      </c>
      <c r="F7" s="448" t="s">
        <v>870</v>
      </c>
      <c r="G7" s="222" t="s">
        <v>1</v>
      </c>
      <c r="H7" s="602"/>
      <c r="I7" s="12"/>
    </row>
    <row r="8" spans="1:9" ht="67.5" customHeight="1" thickBot="1" x14ac:dyDescent="0.3">
      <c r="A8" s="597"/>
      <c r="B8" s="171" t="s">
        <v>316</v>
      </c>
      <c r="C8" s="606" t="s">
        <v>700</v>
      </c>
      <c r="D8" s="608"/>
      <c r="E8" s="117">
        <v>2</v>
      </c>
      <c r="F8" s="449" t="s">
        <v>871</v>
      </c>
      <c r="G8" s="255">
        <v>2</v>
      </c>
      <c r="H8" s="609"/>
      <c r="I8" s="12"/>
    </row>
    <row r="9" spans="1:9" ht="33" customHeight="1" thickBot="1" x14ac:dyDescent="0.3">
      <c r="A9" s="595" t="s">
        <v>320</v>
      </c>
      <c r="B9" s="625" t="s">
        <v>321</v>
      </c>
      <c r="C9" s="691" t="s">
        <v>322</v>
      </c>
      <c r="D9" s="692"/>
      <c r="E9" s="121">
        <v>3</v>
      </c>
      <c r="F9" s="311" t="s">
        <v>920</v>
      </c>
      <c r="G9" s="297">
        <v>3</v>
      </c>
      <c r="H9" s="601">
        <f>SUM(G9:G11)</f>
        <v>7</v>
      </c>
    </row>
    <row r="10" spans="1:9" ht="33" customHeight="1" thickBot="1" x14ac:dyDescent="0.3">
      <c r="A10" s="596"/>
      <c r="B10" s="622"/>
      <c r="C10" s="614" t="s">
        <v>323</v>
      </c>
      <c r="D10" s="615"/>
      <c r="E10" s="122">
        <v>2</v>
      </c>
      <c r="F10" s="311" t="s">
        <v>921</v>
      </c>
      <c r="G10" s="378">
        <v>2</v>
      </c>
      <c r="H10" s="602"/>
    </row>
    <row r="11" spans="1:9" ht="33" customHeight="1" thickBot="1" x14ac:dyDescent="0.3">
      <c r="A11" s="597"/>
      <c r="B11" s="623"/>
      <c r="C11" s="616" t="s">
        <v>324</v>
      </c>
      <c r="D11" s="617"/>
      <c r="E11" s="134">
        <v>2</v>
      </c>
      <c r="F11" s="311" t="s">
        <v>921</v>
      </c>
      <c r="G11" s="313">
        <v>2</v>
      </c>
      <c r="H11" s="609"/>
    </row>
    <row r="12" spans="1:9" ht="212.25" customHeight="1" thickBot="1" x14ac:dyDescent="0.3">
      <c r="A12" s="142" t="s">
        <v>325</v>
      </c>
      <c r="B12" s="659" t="s">
        <v>701</v>
      </c>
      <c r="C12" s="660"/>
      <c r="D12" s="661"/>
      <c r="E12" s="143">
        <v>5</v>
      </c>
      <c r="F12" s="314" t="s">
        <v>799</v>
      </c>
      <c r="G12" s="305">
        <v>0</v>
      </c>
      <c r="H12" s="152">
        <f>G12</f>
        <v>0</v>
      </c>
    </row>
    <row r="13" spans="1:9" ht="109.5" customHeight="1" thickBot="1" x14ac:dyDescent="0.3">
      <c r="A13" s="142" t="s">
        <v>326</v>
      </c>
      <c r="B13" s="659" t="s">
        <v>702</v>
      </c>
      <c r="C13" s="660"/>
      <c r="D13" s="661"/>
      <c r="E13" s="143">
        <v>5</v>
      </c>
      <c r="F13" s="315" t="s">
        <v>747</v>
      </c>
      <c r="G13" s="316">
        <v>0</v>
      </c>
      <c r="H13" s="153">
        <f>G13</f>
        <v>0</v>
      </c>
    </row>
    <row r="14" spans="1:9" ht="16.5" customHeight="1" x14ac:dyDescent="0.25">
      <c r="A14" s="135"/>
      <c r="B14" s="136"/>
      <c r="C14" s="136"/>
      <c r="D14" s="136"/>
      <c r="E14" s="137"/>
      <c r="F14" s="138" t="s">
        <v>647</v>
      </c>
      <c r="G14" s="139">
        <f>SUM(G5:G13)</f>
        <v>11</v>
      </c>
      <c r="H14" s="110"/>
    </row>
    <row r="15" spans="1:9" x14ac:dyDescent="0.25">
      <c r="F15" s="248" t="s">
        <v>795</v>
      </c>
      <c r="G15" s="247">
        <f>SUM(E6,E8:E13)</f>
        <v>21</v>
      </c>
    </row>
    <row r="16" spans="1:9" ht="15" customHeight="1" x14ac:dyDescent="0.25">
      <c r="A16" s="652" t="s">
        <v>733</v>
      </c>
      <c r="B16" s="652"/>
      <c r="C16" s="652"/>
      <c r="D16" s="652"/>
      <c r="E16" s="652"/>
      <c r="F16" s="652"/>
      <c r="G16" s="26"/>
    </row>
    <row r="17" spans="1:8" s="4" customFormat="1" ht="24.75" customHeight="1" thickBot="1" x14ac:dyDescent="0.3">
      <c r="A17" s="570" t="s">
        <v>154</v>
      </c>
      <c r="B17" s="570"/>
      <c r="C17" s="570"/>
      <c r="D17" s="570"/>
      <c r="E17" s="570"/>
      <c r="F17" s="570"/>
      <c r="G17" s="5"/>
    </row>
    <row r="18" spans="1:8" s="4" customFormat="1" ht="14.25" customHeight="1" thickBot="1" x14ac:dyDescent="0.3">
      <c r="A18" s="571" t="s">
        <v>644</v>
      </c>
      <c r="B18" s="572"/>
      <c r="C18" s="572"/>
      <c r="D18" s="572"/>
      <c r="E18" s="573"/>
      <c r="F18" s="574" t="s">
        <v>645</v>
      </c>
      <c r="G18" s="575"/>
    </row>
    <row r="19" spans="1:8" s="51" customFormat="1" ht="10.5" customHeight="1" thickBot="1" x14ac:dyDescent="0.25">
      <c r="A19" s="50" t="s">
        <v>15</v>
      </c>
      <c r="B19" s="576" t="s">
        <v>15</v>
      </c>
      <c r="C19" s="576"/>
      <c r="D19" s="576"/>
      <c r="E19" s="50" t="s">
        <v>16</v>
      </c>
      <c r="F19" s="50" t="s">
        <v>646</v>
      </c>
      <c r="G19" s="50" t="s">
        <v>16</v>
      </c>
      <c r="H19" s="76"/>
    </row>
    <row r="20" spans="1:8" ht="90" customHeight="1" x14ac:dyDescent="0.25">
      <c r="A20" s="548" t="s">
        <v>327</v>
      </c>
      <c r="B20" s="701" t="s">
        <v>1013</v>
      </c>
      <c r="C20" s="702"/>
      <c r="D20" s="703"/>
      <c r="E20" s="36" t="s">
        <v>1</v>
      </c>
      <c r="F20" s="450" t="s">
        <v>1012</v>
      </c>
      <c r="G20" s="277" t="s">
        <v>1</v>
      </c>
      <c r="H20" s="555">
        <f>SUM(G20:G23)</f>
        <v>5</v>
      </c>
    </row>
    <row r="21" spans="1:8" ht="92.25" customHeight="1" x14ac:dyDescent="0.25">
      <c r="A21" s="549"/>
      <c r="B21" s="704" t="s">
        <v>1014</v>
      </c>
      <c r="C21" s="705"/>
      <c r="D21" s="706"/>
      <c r="E21" s="39">
        <v>3</v>
      </c>
      <c r="F21" s="370" t="s">
        <v>873</v>
      </c>
      <c r="G21" s="258">
        <v>3</v>
      </c>
      <c r="H21" s="555"/>
    </row>
    <row r="22" spans="1:8" ht="107.25" customHeight="1" x14ac:dyDescent="0.25">
      <c r="A22" s="549"/>
      <c r="B22" s="662" t="s">
        <v>328</v>
      </c>
      <c r="C22" s="663"/>
      <c r="D22" s="664"/>
      <c r="E22" s="39">
        <v>5</v>
      </c>
      <c r="F22" s="317" t="s">
        <v>800</v>
      </c>
      <c r="G22" s="232">
        <v>0</v>
      </c>
      <c r="H22" s="555"/>
    </row>
    <row r="23" spans="1:8" ht="51" customHeight="1" thickBot="1" x14ac:dyDescent="0.3">
      <c r="A23" s="550"/>
      <c r="B23" s="563" t="s">
        <v>329</v>
      </c>
      <c r="C23" s="564"/>
      <c r="D23" s="565"/>
      <c r="E23" s="37">
        <v>2</v>
      </c>
      <c r="F23" s="451" t="s">
        <v>879</v>
      </c>
      <c r="G23" s="228">
        <v>2</v>
      </c>
      <c r="H23" s="562"/>
    </row>
    <row r="24" spans="1:8" ht="74.25" customHeight="1" x14ac:dyDescent="0.25">
      <c r="A24" s="548" t="s">
        <v>330</v>
      </c>
      <c r="B24" s="551" t="s">
        <v>331</v>
      </c>
      <c r="C24" s="552"/>
      <c r="D24" s="553"/>
      <c r="E24" s="36" t="s">
        <v>1</v>
      </c>
      <c r="F24" s="452" t="s">
        <v>872</v>
      </c>
      <c r="G24" s="453" t="s">
        <v>1</v>
      </c>
      <c r="H24" s="554">
        <f>SUM(G24:G29)</f>
        <v>8</v>
      </c>
    </row>
    <row r="25" spans="1:8" ht="117.75" customHeight="1" x14ac:dyDescent="0.25">
      <c r="A25" s="549"/>
      <c r="B25" s="662" t="s">
        <v>825</v>
      </c>
      <c r="C25" s="663"/>
      <c r="D25" s="664"/>
      <c r="E25" s="45">
        <v>1</v>
      </c>
      <c r="F25" s="454" t="s">
        <v>873</v>
      </c>
      <c r="G25" s="258">
        <v>1</v>
      </c>
      <c r="H25" s="555"/>
    </row>
    <row r="26" spans="1:8" ht="45.75" customHeight="1" x14ac:dyDescent="0.25">
      <c r="A26" s="549"/>
      <c r="B26" s="556" t="s">
        <v>332</v>
      </c>
      <c r="C26" s="665" t="s">
        <v>334</v>
      </c>
      <c r="D26" s="666"/>
      <c r="E26" s="34">
        <v>2</v>
      </c>
      <c r="F26" s="455" t="s">
        <v>874</v>
      </c>
      <c r="G26" s="258"/>
      <c r="H26" s="555"/>
    </row>
    <row r="27" spans="1:8" ht="59.25" customHeight="1" x14ac:dyDescent="0.25">
      <c r="A27" s="549"/>
      <c r="B27" s="677"/>
      <c r="C27" s="685" t="s">
        <v>333</v>
      </c>
      <c r="D27" s="686"/>
      <c r="E27" s="42">
        <v>3</v>
      </c>
      <c r="F27" s="456" t="s">
        <v>875</v>
      </c>
      <c r="G27" s="258">
        <v>3</v>
      </c>
      <c r="H27" s="555"/>
    </row>
    <row r="28" spans="1:8" ht="90" customHeight="1" x14ac:dyDescent="0.25">
      <c r="A28" s="549"/>
      <c r="B28" s="662" t="s">
        <v>335</v>
      </c>
      <c r="C28" s="663"/>
      <c r="D28" s="664"/>
      <c r="E28" s="41">
        <v>3</v>
      </c>
      <c r="F28" s="330" t="s">
        <v>935</v>
      </c>
      <c r="G28" s="258">
        <v>3</v>
      </c>
      <c r="H28" s="555"/>
    </row>
    <row r="29" spans="1:8" ht="60.75" customHeight="1" thickBot="1" x14ac:dyDescent="0.3">
      <c r="A29" s="550"/>
      <c r="B29" s="563" t="s">
        <v>336</v>
      </c>
      <c r="C29" s="564"/>
      <c r="D29" s="565"/>
      <c r="E29" s="37">
        <v>1</v>
      </c>
      <c r="F29" s="457" t="s">
        <v>880</v>
      </c>
      <c r="G29" s="228">
        <v>1</v>
      </c>
      <c r="H29" s="555"/>
    </row>
    <row r="30" spans="1:8" ht="16.5" customHeight="1" x14ac:dyDescent="0.25">
      <c r="A30" s="9"/>
      <c r="B30" s="10"/>
      <c r="C30" s="10"/>
      <c r="D30" s="10"/>
      <c r="E30" s="53"/>
      <c r="F30" s="54" t="s">
        <v>647</v>
      </c>
      <c r="G30" s="55">
        <f>SUM(G20:G29)</f>
        <v>13</v>
      </c>
    </row>
    <row r="31" spans="1:8" x14ac:dyDescent="0.25">
      <c r="F31" s="248" t="s">
        <v>795</v>
      </c>
      <c r="G31" s="247">
        <f>SUM(E21:E22,E23,E25,E27,E28,E29)</f>
        <v>18</v>
      </c>
    </row>
    <row r="32" spans="1:8" ht="15" customHeight="1" x14ac:dyDescent="0.25">
      <c r="A32" s="652" t="s">
        <v>733</v>
      </c>
      <c r="B32" s="652"/>
      <c r="C32" s="652"/>
      <c r="D32" s="652"/>
      <c r="E32" s="652"/>
      <c r="F32" s="652"/>
      <c r="G32" s="26"/>
    </row>
    <row r="33" spans="1:9" s="4" customFormat="1" ht="24.75" customHeight="1" thickBot="1" x14ac:dyDescent="0.3">
      <c r="A33" s="570" t="s">
        <v>155</v>
      </c>
      <c r="B33" s="570"/>
      <c r="C33" s="570"/>
      <c r="D33" s="570"/>
      <c r="E33" s="570"/>
      <c r="F33" s="570"/>
      <c r="G33" s="5"/>
    </row>
    <row r="34" spans="1:9" s="4" customFormat="1" ht="14.25" customHeight="1" thickBot="1" x14ac:dyDescent="0.3">
      <c r="A34" s="571" t="s">
        <v>644</v>
      </c>
      <c r="B34" s="572"/>
      <c r="C34" s="572"/>
      <c r="D34" s="572"/>
      <c r="E34" s="573"/>
      <c r="F34" s="574" t="s">
        <v>645</v>
      </c>
      <c r="G34" s="575"/>
    </row>
    <row r="35" spans="1:9" s="51" customFormat="1" ht="10.5" customHeight="1" thickBot="1" x14ac:dyDescent="0.25">
      <c r="A35" s="50" t="s">
        <v>15</v>
      </c>
      <c r="B35" s="576" t="s">
        <v>15</v>
      </c>
      <c r="C35" s="576"/>
      <c r="D35" s="576"/>
      <c r="E35" s="50" t="s">
        <v>16</v>
      </c>
      <c r="F35" s="50" t="s">
        <v>646</v>
      </c>
      <c r="G35" s="50" t="s">
        <v>16</v>
      </c>
      <c r="H35" s="76"/>
    </row>
    <row r="36" spans="1:9" ht="138.75" customHeight="1" thickBot="1" x14ac:dyDescent="0.3">
      <c r="A36" s="548" t="s">
        <v>337</v>
      </c>
      <c r="B36" s="683" t="s">
        <v>338</v>
      </c>
      <c r="C36" s="650" t="s">
        <v>819</v>
      </c>
      <c r="D36" s="651"/>
      <c r="E36" s="36">
        <v>1</v>
      </c>
      <c r="F36" s="450" t="s">
        <v>934</v>
      </c>
      <c r="G36" s="499"/>
      <c r="H36" s="555">
        <f>SUM(G36:G41)</f>
        <v>12</v>
      </c>
    </row>
    <row r="37" spans="1:9" ht="45" customHeight="1" thickBot="1" x14ac:dyDescent="0.3">
      <c r="A37" s="549"/>
      <c r="B37" s="684"/>
      <c r="C37" s="685" t="s">
        <v>341</v>
      </c>
      <c r="D37" s="686"/>
      <c r="E37" s="41">
        <v>4</v>
      </c>
      <c r="F37" s="418" t="s">
        <v>801</v>
      </c>
      <c r="G37" s="258">
        <v>4</v>
      </c>
      <c r="H37" s="555"/>
    </row>
    <row r="38" spans="1:9" ht="51.75" customHeight="1" x14ac:dyDescent="0.25">
      <c r="A38" s="549"/>
      <c r="B38" s="87" t="s">
        <v>339</v>
      </c>
      <c r="C38" s="662" t="s">
        <v>342</v>
      </c>
      <c r="D38" s="664"/>
      <c r="E38" s="39">
        <v>2</v>
      </c>
      <c r="F38" s="418" t="s">
        <v>885</v>
      </c>
      <c r="G38" s="258">
        <v>2</v>
      </c>
      <c r="H38" s="555"/>
      <c r="I38" s="12"/>
    </row>
    <row r="39" spans="1:9" ht="35.25" customHeight="1" x14ac:dyDescent="0.25">
      <c r="A39" s="549"/>
      <c r="B39" s="698" t="s">
        <v>340</v>
      </c>
      <c r="C39" s="654" t="s">
        <v>822</v>
      </c>
      <c r="D39" s="655"/>
      <c r="E39" s="44">
        <v>3</v>
      </c>
      <c r="F39" s="458" t="s">
        <v>876</v>
      </c>
      <c r="G39" s="258">
        <v>3</v>
      </c>
      <c r="H39" s="555"/>
      <c r="I39" s="12"/>
    </row>
    <row r="40" spans="1:9" ht="44.25" customHeight="1" x14ac:dyDescent="0.25">
      <c r="A40" s="549"/>
      <c r="B40" s="699"/>
      <c r="C40" s="685" t="s">
        <v>821</v>
      </c>
      <c r="D40" s="686"/>
      <c r="E40" s="41">
        <v>2</v>
      </c>
      <c r="F40" s="459" t="s">
        <v>877</v>
      </c>
      <c r="G40" s="262">
        <v>2</v>
      </c>
      <c r="H40" s="555"/>
      <c r="I40" s="12"/>
    </row>
    <row r="41" spans="1:9" ht="32.25" customHeight="1" thickBot="1" x14ac:dyDescent="0.3">
      <c r="A41" s="550"/>
      <c r="B41" s="700"/>
      <c r="C41" s="563" t="s">
        <v>343</v>
      </c>
      <c r="D41" s="565"/>
      <c r="E41" s="37">
        <v>1</v>
      </c>
      <c r="F41" s="460" t="s">
        <v>878</v>
      </c>
      <c r="G41" s="228">
        <v>1</v>
      </c>
      <c r="H41" s="562"/>
      <c r="I41" s="12"/>
    </row>
    <row r="42" spans="1:9" ht="79.5" customHeight="1" x14ac:dyDescent="0.25">
      <c r="A42" s="548" t="s">
        <v>344</v>
      </c>
      <c r="B42" s="551" t="s">
        <v>345</v>
      </c>
      <c r="C42" s="552"/>
      <c r="D42" s="553"/>
      <c r="E42" s="36">
        <v>2</v>
      </c>
      <c r="F42" s="461" t="s">
        <v>881</v>
      </c>
      <c r="G42" s="318">
        <v>2</v>
      </c>
      <c r="H42" s="554">
        <f>SUM(G42:G43)</f>
        <v>2</v>
      </c>
    </row>
    <row r="43" spans="1:9" ht="36" customHeight="1" thickBot="1" x14ac:dyDescent="0.3">
      <c r="A43" s="550"/>
      <c r="B43" s="563" t="s">
        <v>346</v>
      </c>
      <c r="C43" s="564"/>
      <c r="D43" s="565"/>
      <c r="E43" s="37">
        <v>2</v>
      </c>
      <c r="F43" s="362" t="s">
        <v>747</v>
      </c>
      <c r="G43" s="232">
        <v>0</v>
      </c>
      <c r="H43" s="555"/>
    </row>
    <row r="44" spans="1:9" ht="16.5" customHeight="1" x14ac:dyDescent="0.25">
      <c r="A44" s="9"/>
      <c r="B44" s="10"/>
      <c r="C44" s="10"/>
      <c r="D44" s="10"/>
      <c r="E44" s="53"/>
      <c r="F44" s="54" t="s">
        <v>647</v>
      </c>
      <c r="G44" s="55">
        <f>SUM(G36:G43)</f>
        <v>14</v>
      </c>
    </row>
    <row r="45" spans="1:9" x14ac:dyDescent="0.25">
      <c r="F45" s="248" t="s">
        <v>795</v>
      </c>
      <c r="G45" s="247">
        <f>SUM(E37:E43)</f>
        <v>16</v>
      </c>
    </row>
    <row r="47" spans="1:9" x14ac:dyDescent="0.25">
      <c r="F47" s="54" t="s">
        <v>647</v>
      </c>
      <c r="G47" s="55">
        <f>SUM(G44,G30,G14)</f>
        <v>38</v>
      </c>
    </row>
    <row r="48" spans="1:9" x14ac:dyDescent="0.25">
      <c r="F48" s="248" t="s">
        <v>785</v>
      </c>
      <c r="G48" s="247">
        <f>SUM(G45,G31,G15)</f>
        <v>55</v>
      </c>
      <c r="H48" s="249">
        <f>G47/G48</f>
        <v>0.69090909090909092</v>
      </c>
    </row>
    <row r="49" spans="6:6" x14ac:dyDescent="0.25">
      <c r="F49" s="393" t="s">
        <v>791</v>
      </c>
    </row>
  </sheetData>
  <mergeCells count="59">
    <mergeCell ref="A1:F1"/>
    <mergeCell ref="A2:F2"/>
    <mergeCell ref="A3:E3"/>
    <mergeCell ref="F3:G3"/>
    <mergeCell ref="B4:D4"/>
    <mergeCell ref="H5:H8"/>
    <mergeCell ref="C6:D6"/>
    <mergeCell ref="C7:D7"/>
    <mergeCell ref="C8:D8"/>
    <mergeCell ref="A9:A11"/>
    <mergeCell ref="B9:B11"/>
    <mergeCell ref="C9:D9"/>
    <mergeCell ref="H9:H11"/>
    <mergeCell ref="C10:D10"/>
    <mergeCell ref="C11:D11"/>
    <mergeCell ref="A5:A8"/>
    <mergeCell ref="B5:B6"/>
    <mergeCell ref="C5:D5"/>
    <mergeCell ref="B12:D12"/>
    <mergeCell ref="B13:D13"/>
    <mergeCell ref="A16:F16"/>
    <mergeCell ref="A17:F17"/>
    <mergeCell ref="A18:E18"/>
    <mergeCell ref="F18:G18"/>
    <mergeCell ref="B19:D19"/>
    <mergeCell ref="A20:A23"/>
    <mergeCell ref="B20:D20"/>
    <mergeCell ref="H20:H23"/>
    <mergeCell ref="B21:D21"/>
    <mergeCell ref="B22:D22"/>
    <mergeCell ref="B23:D23"/>
    <mergeCell ref="A24:A29"/>
    <mergeCell ref="B24:D24"/>
    <mergeCell ref="H24:H29"/>
    <mergeCell ref="B25:D25"/>
    <mergeCell ref="B26:B27"/>
    <mergeCell ref="C26:D26"/>
    <mergeCell ref="C27:D27"/>
    <mergeCell ref="B28:D28"/>
    <mergeCell ref="B29:D29"/>
    <mergeCell ref="A32:F32"/>
    <mergeCell ref="A33:F33"/>
    <mergeCell ref="A34:E34"/>
    <mergeCell ref="F34:G34"/>
    <mergeCell ref="B35:D35"/>
    <mergeCell ref="A42:A43"/>
    <mergeCell ref="B42:D42"/>
    <mergeCell ref="H42:H43"/>
    <mergeCell ref="B43:D43"/>
    <mergeCell ref="H36:H41"/>
    <mergeCell ref="C37:D37"/>
    <mergeCell ref="C38:D38"/>
    <mergeCell ref="B39:B41"/>
    <mergeCell ref="C39:D39"/>
    <mergeCell ref="C40:D40"/>
    <mergeCell ref="C41:D41"/>
    <mergeCell ref="A36:A41"/>
    <mergeCell ref="B36:B37"/>
    <mergeCell ref="C36:D36"/>
  </mergeCells>
  <conditionalFormatting sqref="B28">
    <cfRule type="cellIs" dxfId="245" priority="161" operator="equal">
      <formula>"PR"</formula>
    </cfRule>
  </conditionalFormatting>
  <conditionalFormatting sqref="B7">
    <cfRule type="cellIs" dxfId="244" priority="106" operator="equal">
      <formula>"PR"</formula>
    </cfRule>
  </conditionalFormatting>
  <conditionalFormatting sqref="B29">
    <cfRule type="cellIs" dxfId="243" priority="100" operator="equal">
      <formula>"PR"</formula>
    </cfRule>
  </conditionalFormatting>
  <conditionalFormatting sqref="B20 B23">
    <cfRule type="cellIs" dxfId="242" priority="102" operator="equal">
      <formula>"PR"</formula>
    </cfRule>
  </conditionalFormatting>
  <conditionalFormatting sqref="B5">
    <cfRule type="cellIs" dxfId="241" priority="105" operator="equal">
      <formula>"PR"</formula>
    </cfRule>
  </conditionalFormatting>
  <conditionalFormatting sqref="B24:B25">
    <cfRule type="cellIs" dxfId="240" priority="99" operator="equal">
      <formula>"PR"</formula>
    </cfRule>
  </conditionalFormatting>
  <conditionalFormatting sqref="B12">
    <cfRule type="cellIs" dxfId="239" priority="104" operator="equal">
      <formula>"PR"</formula>
    </cfRule>
  </conditionalFormatting>
  <conditionalFormatting sqref="B13">
    <cfRule type="cellIs" dxfId="238" priority="103" operator="equal">
      <formula>"PR"</formula>
    </cfRule>
  </conditionalFormatting>
  <conditionalFormatting sqref="B21:B22">
    <cfRule type="cellIs" dxfId="237" priority="101" operator="equal">
      <formula>"PR"</formula>
    </cfRule>
  </conditionalFormatting>
  <conditionalFormatting sqref="B38">
    <cfRule type="cellIs" dxfId="236" priority="98" operator="equal">
      <formula>"PR"</formula>
    </cfRule>
  </conditionalFormatting>
  <conditionalFormatting sqref="B36">
    <cfRule type="cellIs" dxfId="235" priority="97" operator="equal">
      <formula>"PR"</formula>
    </cfRule>
  </conditionalFormatting>
  <conditionalFormatting sqref="B42:B43">
    <cfRule type="cellIs" dxfId="234" priority="96" operator="equal">
      <formula>"PR"</formula>
    </cfRule>
  </conditionalFormatting>
  <conditionalFormatting sqref="E5:E13 E20:E29 E36:E43 E15:E17 E31:E33 E45:E1048576">
    <cfRule type="cellIs" dxfId="233" priority="82" operator="equal">
      <formula>"PR"</formula>
    </cfRule>
  </conditionalFormatting>
  <conditionalFormatting sqref="E1:E2">
    <cfRule type="cellIs" dxfId="232" priority="75" operator="equal">
      <formula>"PR"</formula>
    </cfRule>
  </conditionalFormatting>
  <conditionalFormatting sqref="E4">
    <cfRule type="cellIs" dxfId="231" priority="39" operator="equal">
      <formula>"PR"</formula>
    </cfRule>
  </conditionalFormatting>
  <conditionalFormatting sqref="G4">
    <cfRule type="cellIs" dxfId="230" priority="38" operator="equal">
      <formula>"PR"</formula>
    </cfRule>
  </conditionalFormatting>
  <conditionalFormatting sqref="E19">
    <cfRule type="cellIs" dxfId="229" priority="37" operator="equal">
      <formula>"PR"</formula>
    </cfRule>
  </conditionalFormatting>
  <conditionalFormatting sqref="G19">
    <cfRule type="cellIs" dxfId="228" priority="36" operator="equal">
      <formula>"PR"</formula>
    </cfRule>
  </conditionalFormatting>
  <conditionalFormatting sqref="E35">
    <cfRule type="cellIs" dxfId="227" priority="35" operator="equal">
      <formula>"PR"</formula>
    </cfRule>
  </conditionalFormatting>
  <conditionalFormatting sqref="G35">
    <cfRule type="cellIs" dxfId="226" priority="34" operator="equal">
      <formula>"PR"</formula>
    </cfRule>
  </conditionalFormatting>
  <conditionalFormatting sqref="E14">
    <cfRule type="cellIs" dxfId="225" priority="7" operator="equal">
      <formula>"PR"</formula>
    </cfRule>
  </conditionalFormatting>
  <conditionalFormatting sqref="E30">
    <cfRule type="cellIs" dxfId="224" priority="6" operator="equal">
      <formula>"PR"</formula>
    </cfRule>
  </conditionalFormatting>
  <conditionalFormatting sqref="E44">
    <cfRule type="cellIs" dxfId="223" priority="5" operator="equal">
      <formula>"PR"</formula>
    </cfRule>
  </conditionalFormatting>
  <pageMargins left="0.70866141732283472" right="0.70866141732283472" top="0.74803149606299213" bottom="0.74803149606299213" header="0.31496062992125984" footer="0.31496062992125984"/>
  <pageSetup paperSize="9" scale="56" orientation="landscape" r:id="rId1"/>
  <rowBreaks count="2" manualBreakCount="2">
    <brk id="15" max="16383" man="1"/>
    <brk id="31"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6"/>
  <sheetViews>
    <sheetView view="pageBreakPreview" topLeftCell="A13" zoomScale="95" zoomScaleNormal="63" zoomScaleSheetLayoutView="95" workbookViewId="0">
      <pane xSplit="1" topLeftCell="B1" activePane="topRight" state="frozen"/>
      <selection activeCell="B6" sqref="B6:D6"/>
      <selection pane="topRight" activeCell="J19" sqref="J19"/>
    </sheetView>
  </sheetViews>
  <sheetFormatPr baseColWidth="10" defaultRowHeight="15" x14ac:dyDescent="0.25"/>
  <cols>
    <col min="1" max="1" width="19.5703125" style="3" customWidth="1"/>
    <col min="2" max="2" width="38.5703125" style="1" customWidth="1"/>
    <col min="3" max="3" width="31.140625" style="1" customWidth="1"/>
    <col min="4" max="4" width="38.7109375" style="1" customWidth="1"/>
    <col min="5" max="5" width="6.85546875" style="27" customWidth="1"/>
    <col min="6" max="6" width="78.42578125" style="2" customWidth="1"/>
    <col min="7" max="7" width="8.5703125" style="2" customWidth="1"/>
    <col min="8" max="8" width="7.28515625" style="4" customWidth="1"/>
  </cols>
  <sheetData>
    <row r="1" spans="1:9" s="4" customFormat="1" ht="43.5" customHeight="1" thickBot="1" x14ac:dyDescent="0.3">
      <c r="A1" s="635" t="s">
        <v>347</v>
      </c>
      <c r="B1" s="636"/>
      <c r="C1" s="636"/>
      <c r="D1" s="636"/>
      <c r="E1" s="636"/>
      <c r="F1" s="636"/>
      <c r="G1" s="140"/>
      <c r="H1" s="110"/>
    </row>
    <row r="2" spans="1:9" s="52" customFormat="1" ht="24.75" customHeight="1" x14ac:dyDescent="0.25">
      <c r="A2" s="710" t="s">
        <v>697</v>
      </c>
      <c r="B2" s="710"/>
      <c r="C2" s="710"/>
      <c r="D2" s="710"/>
      <c r="E2" s="710"/>
      <c r="F2" s="710"/>
      <c r="G2" s="141"/>
      <c r="H2" s="112"/>
    </row>
    <row r="3" spans="1:9" ht="18" customHeight="1" thickBot="1" x14ac:dyDescent="0.3">
      <c r="A3" s="174" t="s">
        <v>348</v>
      </c>
      <c r="B3" s="155"/>
      <c r="C3" s="155"/>
      <c r="D3" s="155"/>
      <c r="E3" s="156"/>
      <c r="F3" s="157"/>
      <c r="G3" s="157"/>
      <c r="H3" s="110"/>
    </row>
    <row r="4" spans="1:9" s="4" customFormat="1" ht="14.25" customHeight="1" thickBot="1" x14ac:dyDescent="0.3">
      <c r="A4" s="638" t="s">
        <v>644</v>
      </c>
      <c r="B4" s="639"/>
      <c r="C4" s="639"/>
      <c r="D4" s="639"/>
      <c r="E4" s="640"/>
      <c r="F4" s="641" t="s">
        <v>645</v>
      </c>
      <c r="G4" s="642"/>
      <c r="H4" s="110"/>
    </row>
    <row r="5" spans="1:9" s="51" customFormat="1" ht="10.5" customHeight="1" thickBot="1" x14ac:dyDescent="0.25">
      <c r="A5" s="113" t="s">
        <v>15</v>
      </c>
      <c r="B5" s="643" t="s">
        <v>15</v>
      </c>
      <c r="C5" s="643"/>
      <c r="D5" s="643"/>
      <c r="E5" s="113" t="s">
        <v>16</v>
      </c>
      <c r="F5" s="113" t="s">
        <v>646</v>
      </c>
      <c r="G5" s="113" t="s">
        <v>16</v>
      </c>
      <c r="H5" s="114"/>
    </row>
    <row r="6" spans="1:9" ht="97.5" customHeight="1" x14ac:dyDescent="0.25">
      <c r="A6" s="595" t="s">
        <v>349</v>
      </c>
      <c r="B6" s="598" t="s">
        <v>350</v>
      </c>
      <c r="C6" s="599"/>
      <c r="D6" s="600"/>
      <c r="E6" s="115" t="s">
        <v>1</v>
      </c>
      <c r="F6" s="116" t="s">
        <v>965</v>
      </c>
      <c r="G6" s="221" t="s">
        <v>1</v>
      </c>
      <c r="H6" s="602">
        <f>SUM(G6:G7)</f>
        <v>0</v>
      </c>
    </row>
    <row r="7" spans="1:9" ht="49.5" customHeight="1" thickBot="1" x14ac:dyDescent="0.3">
      <c r="A7" s="597"/>
      <c r="B7" s="606" t="s">
        <v>698</v>
      </c>
      <c r="C7" s="607"/>
      <c r="D7" s="608"/>
      <c r="E7" s="117">
        <v>5</v>
      </c>
      <c r="F7" s="319" t="s">
        <v>802</v>
      </c>
      <c r="G7" s="226">
        <v>0</v>
      </c>
      <c r="H7" s="609"/>
    </row>
    <row r="8" spans="1:9" ht="109.5" customHeight="1" thickBot="1" x14ac:dyDescent="0.3">
      <c r="A8" s="142" t="s">
        <v>351</v>
      </c>
      <c r="B8" s="659" t="s">
        <v>352</v>
      </c>
      <c r="C8" s="660"/>
      <c r="D8" s="661"/>
      <c r="E8" s="143">
        <v>1</v>
      </c>
      <c r="F8" s="389" t="s">
        <v>961</v>
      </c>
      <c r="G8" s="251">
        <v>1</v>
      </c>
      <c r="H8" s="152">
        <f>G8</f>
        <v>1</v>
      </c>
    </row>
    <row r="9" spans="1:9" ht="70.5" customHeight="1" x14ac:dyDescent="0.25">
      <c r="A9" s="595" t="s">
        <v>740</v>
      </c>
      <c r="B9" s="598" t="s">
        <v>353</v>
      </c>
      <c r="C9" s="599"/>
      <c r="D9" s="600"/>
      <c r="E9" s="115">
        <v>2</v>
      </c>
      <c r="F9" s="463" t="s">
        <v>883</v>
      </c>
      <c r="G9" s="320">
        <v>2</v>
      </c>
      <c r="H9" s="601">
        <f>SUM(G9:G10)</f>
        <v>4</v>
      </c>
    </row>
    <row r="10" spans="1:9" ht="70.5" customHeight="1" thickBot="1" x14ac:dyDescent="0.3">
      <c r="A10" s="597"/>
      <c r="B10" s="606" t="s">
        <v>699</v>
      </c>
      <c r="C10" s="607"/>
      <c r="D10" s="608"/>
      <c r="E10" s="117">
        <v>2</v>
      </c>
      <c r="F10" s="464" t="s">
        <v>884</v>
      </c>
      <c r="G10" s="255">
        <v>2</v>
      </c>
      <c r="H10" s="602"/>
    </row>
    <row r="11" spans="1:9" ht="16.5" customHeight="1" x14ac:dyDescent="0.25">
      <c r="A11" s="135"/>
      <c r="B11" s="136"/>
      <c r="C11" s="136"/>
      <c r="D11" s="136"/>
      <c r="E11" s="137"/>
      <c r="F11" s="138" t="s">
        <v>647</v>
      </c>
      <c r="G11" s="139">
        <f>SUM(G6:G10)</f>
        <v>5</v>
      </c>
      <c r="H11" s="110"/>
    </row>
    <row r="12" spans="1:9" x14ac:dyDescent="0.25">
      <c r="A12" s="154"/>
      <c r="B12" s="155"/>
      <c r="C12" s="155"/>
      <c r="D12" s="155"/>
      <c r="E12" s="156"/>
      <c r="F12" s="248" t="s">
        <v>795</v>
      </c>
      <c r="G12" s="247">
        <f>SUM(E7:E10)</f>
        <v>10</v>
      </c>
      <c r="H12" s="110"/>
    </row>
    <row r="13" spans="1:9" ht="15" customHeight="1" x14ac:dyDescent="0.25">
      <c r="A13" s="711" t="s">
        <v>347</v>
      </c>
      <c r="B13" s="711"/>
      <c r="C13" s="711"/>
      <c r="D13" s="711"/>
      <c r="E13" s="711"/>
      <c r="F13" s="711"/>
      <c r="G13" s="166"/>
      <c r="H13" s="110"/>
      <c r="I13" s="12"/>
    </row>
    <row r="14" spans="1:9" s="4" customFormat="1" ht="24.75" customHeight="1" thickBot="1" x14ac:dyDescent="0.3">
      <c r="A14" s="693" t="s">
        <v>156</v>
      </c>
      <c r="B14" s="693"/>
      <c r="C14" s="693"/>
      <c r="D14" s="693"/>
      <c r="E14" s="693"/>
      <c r="F14" s="693"/>
      <c r="G14" s="167"/>
      <c r="H14" s="110"/>
    </row>
    <row r="15" spans="1:9" s="4" customFormat="1" ht="14.25" customHeight="1" thickBot="1" x14ac:dyDescent="0.3">
      <c r="A15" s="571" t="s">
        <v>644</v>
      </c>
      <c r="B15" s="572"/>
      <c r="C15" s="572"/>
      <c r="D15" s="572"/>
      <c r="E15" s="573"/>
      <c r="F15" s="574" t="s">
        <v>645</v>
      </c>
      <c r="G15" s="575"/>
    </row>
    <row r="16" spans="1:9" s="51" customFormat="1" ht="10.5" customHeight="1" thickBot="1" x14ac:dyDescent="0.25">
      <c r="A16" s="50" t="s">
        <v>15</v>
      </c>
      <c r="B16" s="576" t="s">
        <v>15</v>
      </c>
      <c r="C16" s="576"/>
      <c r="D16" s="576"/>
      <c r="E16" s="50" t="s">
        <v>16</v>
      </c>
      <c r="F16" s="50" t="s">
        <v>646</v>
      </c>
      <c r="G16" s="50" t="s">
        <v>16</v>
      </c>
      <c r="H16" s="76"/>
    </row>
    <row r="17" spans="1:9" ht="74.25" customHeight="1" x14ac:dyDescent="0.25">
      <c r="A17" s="548" t="s">
        <v>354</v>
      </c>
      <c r="B17" s="551" t="s">
        <v>355</v>
      </c>
      <c r="C17" s="552"/>
      <c r="D17" s="553"/>
      <c r="E17" s="36" t="s">
        <v>1</v>
      </c>
      <c r="F17" s="350" t="s">
        <v>939</v>
      </c>
      <c r="G17" s="277" t="s">
        <v>1</v>
      </c>
      <c r="H17" s="555">
        <f>SUM(G17:G18)</f>
        <v>1</v>
      </c>
    </row>
    <row r="18" spans="1:9" ht="23.25" customHeight="1" thickBot="1" x14ac:dyDescent="0.3">
      <c r="A18" s="550"/>
      <c r="B18" s="563" t="s">
        <v>356</v>
      </c>
      <c r="C18" s="564"/>
      <c r="D18" s="565"/>
      <c r="E18" s="37">
        <v>1</v>
      </c>
      <c r="F18" s="519" t="s">
        <v>885</v>
      </c>
      <c r="G18" s="488">
        <v>1</v>
      </c>
      <c r="H18" s="562"/>
    </row>
    <row r="19" spans="1:9" ht="132" customHeight="1" thickBot="1" x14ac:dyDescent="0.3">
      <c r="A19" s="11" t="s">
        <v>357</v>
      </c>
      <c r="B19" s="566" t="s">
        <v>358</v>
      </c>
      <c r="C19" s="567"/>
      <c r="D19" s="568"/>
      <c r="E19" s="31">
        <v>2</v>
      </c>
      <c r="F19" s="62" t="s">
        <v>962</v>
      </c>
      <c r="G19" s="321">
        <v>2</v>
      </c>
      <c r="H19" s="78">
        <f>G19</f>
        <v>2</v>
      </c>
    </row>
    <row r="20" spans="1:9" ht="66" customHeight="1" x14ac:dyDescent="0.25">
      <c r="A20" s="548" t="s">
        <v>359</v>
      </c>
      <c r="B20" s="674" t="s">
        <v>360</v>
      </c>
      <c r="C20" s="648" t="s">
        <v>368</v>
      </c>
      <c r="D20" s="83" t="s">
        <v>363</v>
      </c>
      <c r="E20" s="32">
        <v>1</v>
      </c>
      <c r="F20" s="500" t="s">
        <v>886</v>
      </c>
      <c r="G20" s="453"/>
      <c r="H20" s="554">
        <f>SUM(G20:G25)</f>
        <v>3</v>
      </c>
    </row>
    <row r="21" spans="1:9" ht="60.75" customHeight="1" x14ac:dyDescent="0.25">
      <c r="A21" s="549"/>
      <c r="B21" s="675"/>
      <c r="C21" s="677"/>
      <c r="D21" s="81" t="s">
        <v>364</v>
      </c>
      <c r="E21" s="42">
        <v>3</v>
      </c>
      <c r="F21" s="408" t="s">
        <v>938</v>
      </c>
      <c r="G21" s="258">
        <v>3</v>
      </c>
      <c r="H21" s="555"/>
    </row>
    <row r="22" spans="1:9" ht="50.25" customHeight="1" x14ac:dyDescent="0.25">
      <c r="A22" s="549"/>
      <c r="B22" s="675"/>
      <c r="C22" s="556" t="s">
        <v>361</v>
      </c>
      <c r="D22" s="82" t="s">
        <v>364</v>
      </c>
      <c r="E22" s="35">
        <v>1</v>
      </c>
      <c r="F22" s="322" t="s">
        <v>796</v>
      </c>
      <c r="G22" s="279" t="s">
        <v>743</v>
      </c>
      <c r="H22" s="555"/>
    </row>
    <row r="23" spans="1:9" ht="50.25" customHeight="1" x14ac:dyDescent="0.25">
      <c r="A23" s="549"/>
      <c r="B23" s="675"/>
      <c r="C23" s="677"/>
      <c r="D23" s="81" t="s">
        <v>365</v>
      </c>
      <c r="E23" s="42">
        <v>3</v>
      </c>
      <c r="F23" s="322" t="s">
        <v>796</v>
      </c>
      <c r="G23" s="279" t="s">
        <v>743</v>
      </c>
      <c r="H23" s="555"/>
    </row>
    <row r="24" spans="1:9" ht="50.25" customHeight="1" x14ac:dyDescent="0.25">
      <c r="A24" s="549"/>
      <c r="B24" s="675"/>
      <c r="C24" s="556" t="s">
        <v>362</v>
      </c>
      <c r="D24" s="82" t="s">
        <v>366</v>
      </c>
      <c r="E24" s="35">
        <v>1</v>
      </c>
      <c r="F24" s="322" t="s">
        <v>796</v>
      </c>
      <c r="G24" s="279" t="s">
        <v>743</v>
      </c>
      <c r="H24" s="555"/>
    </row>
    <row r="25" spans="1:9" ht="50.25" customHeight="1" thickBot="1" x14ac:dyDescent="0.3">
      <c r="A25" s="550"/>
      <c r="B25" s="676"/>
      <c r="C25" s="557"/>
      <c r="D25" s="84" t="s">
        <v>367</v>
      </c>
      <c r="E25" s="33">
        <v>3</v>
      </c>
      <c r="F25" s="322" t="s">
        <v>796</v>
      </c>
      <c r="G25" s="279" t="s">
        <v>743</v>
      </c>
      <c r="H25" s="562"/>
    </row>
    <row r="26" spans="1:9" ht="140.25" customHeight="1" thickBot="1" x14ac:dyDescent="0.3">
      <c r="A26" s="11" t="s">
        <v>369</v>
      </c>
      <c r="B26" s="566" t="s">
        <v>370</v>
      </c>
      <c r="C26" s="567"/>
      <c r="D26" s="568"/>
      <c r="E26" s="31">
        <v>2</v>
      </c>
      <c r="F26" s="327" t="s">
        <v>963</v>
      </c>
      <c r="G26" s="230">
        <v>2</v>
      </c>
      <c r="H26" s="78">
        <f>G26</f>
        <v>2</v>
      </c>
    </row>
    <row r="27" spans="1:9" ht="116.45" customHeight="1" x14ac:dyDescent="0.25">
      <c r="A27" s="548" t="s">
        <v>371</v>
      </c>
      <c r="B27" s="551" t="s">
        <v>372</v>
      </c>
      <c r="C27" s="552"/>
      <c r="D27" s="553"/>
      <c r="E27" s="36" t="s">
        <v>1</v>
      </c>
      <c r="F27" s="381" t="s">
        <v>796</v>
      </c>
      <c r="G27" s="324" t="s">
        <v>1</v>
      </c>
      <c r="H27" s="554">
        <f>SUM(G27:G28)</f>
        <v>0</v>
      </c>
    </row>
    <row r="28" spans="1:9" ht="68.25" customHeight="1" thickBot="1" x14ac:dyDescent="0.3">
      <c r="A28" s="550"/>
      <c r="B28" s="563" t="s">
        <v>373</v>
      </c>
      <c r="C28" s="564"/>
      <c r="D28" s="565"/>
      <c r="E28" s="380">
        <v>2</v>
      </c>
      <c r="F28" s="317" t="s">
        <v>747</v>
      </c>
      <c r="G28" s="465">
        <v>0</v>
      </c>
      <c r="H28" s="555"/>
    </row>
    <row r="29" spans="1:9" ht="16.5" customHeight="1" x14ac:dyDescent="0.25">
      <c r="A29" s="9"/>
      <c r="B29" s="10"/>
      <c r="C29" s="10"/>
      <c r="D29" s="10"/>
      <c r="E29" s="53"/>
      <c r="F29" s="54" t="s">
        <v>647</v>
      </c>
      <c r="G29" s="55">
        <f>SUM(G17:G28)</f>
        <v>8</v>
      </c>
    </row>
    <row r="30" spans="1:9" x14ac:dyDescent="0.25">
      <c r="F30" s="248" t="s">
        <v>795</v>
      </c>
      <c r="G30" s="247">
        <f>SUM(E18:E19,E21,E26, E28)</f>
        <v>10</v>
      </c>
    </row>
    <row r="31" spans="1:9" ht="15" customHeight="1" x14ac:dyDescent="0.25">
      <c r="A31" s="707" t="s">
        <v>347</v>
      </c>
      <c r="B31" s="707"/>
      <c r="C31" s="707"/>
      <c r="D31" s="707"/>
      <c r="E31" s="707"/>
      <c r="F31" s="707"/>
      <c r="G31" s="25"/>
      <c r="I31" s="12"/>
    </row>
    <row r="32" spans="1:9" s="4" customFormat="1" ht="24.75" customHeight="1" x14ac:dyDescent="0.25">
      <c r="A32" s="708" t="s">
        <v>157</v>
      </c>
      <c r="B32" s="708"/>
      <c r="C32" s="708"/>
      <c r="D32" s="708"/>
      <c r="E32" s="708"/>
      <c r="F32" s="708"/>
      <c r="G32" s="5"/>
    </row>
    <row r="33" spans="1:9" s="4" customFormat="1" ht="16.5" customHeight="1" thickBot="1" x14ac:dyDescent="0.3">
      <c r="A33" s="709" t="s">
        <v>374</v>
      </c>
      <c r="B33" s="709"/>
      <c r="C33" s="709"/>
      <c r="D33" s="709"/>
      <c r="E33" s="709"/>
      <c r="F33" s="709"/>
      <c r="G33" s="5"/>
    </row>
    <row r="34" spans="1:9" s="4" customFormat="1" ht="14.25" customHeight="1" thickBot="1" x14ac:dyDescent="0.3">
      <c r="A34" s="571" t="s">
        <v>644</v>
      </c>
      <c r="B34" s="572"/>
      <c r="C34" s="572"/>
      <c r="D34" s="572"/>
      <c r="E34" s="573"/>
      <c r="F34" s="574" t="s">
        <v>645</v>
      </c>
      <c r="G34" s="575"/>
    </row>
    <row r="35" spans="1:9" s="51" customFormat="1" ht="10.5" customHeight="1" thickBot="1" x14ac:dyDescent="0.25">
      <c r="A35" s="50" t="s">
        <v>15</v>
      </c>
      <c r="B35" s="576" t="s">
        <v>15</v>
      </c>
      <c r="C35" s="576"/>
      <c r="D35" s="576"/>
      <c r="E35" s="50" t="s">
        <v>16</v>
      </c>
      <c r="F35" s="50" t="s">
        <v>646</v>
      </c>
      <c r="G35" s="50" t="s">
        <v>16</v>
      </c>
      <c r="H35" s="76"/>
    </row>
    <row r="36" spans="1:9" ht="36" customHeight="1" thickBot="1" x14ac:dyDescent="0.3">
      <c r="A36" s="548" t="s">
        <v>375</v>
      </c>
      <c r="B36" s="551" t="s">
        <v>376</v>
      </c>
      <c r="C36" s="552"/>
      <c r="D36" s="553"/>
      <c r="E36" s="36" t="s">
        <v>1</v>
      </c>
      <c r="F36" s="325" t="s">
        <v>796</v>
      </c>
      <c r="G36" s="271" t="s">
        <v>1</v>
      </c>
      <c r="H36" s="555" t="s">
        <v>1</v>
      </c>
    </row>
    <row r="37" spans="1:9" ht="43.5" customHeight="1" thickBot="1" x14ac:dyDescent="0.3">
      <c r="A37" s="549"/>
      <c r="B37" s="556" t="s">
        <v>377</v>
      </c>
      <c r="C37" s="654" t="s">
        <v>378</v>
      </c>
      <c r="D37" s="655"/>
      <c r="E37" s="34">
        <v>2</v>
      </c>
      <c r="F37" s="322" t="s">
        <v>796</v>
      </c>
      <c r="G37" s="271" t="s">
        <v>743</v>
      </c>
      <c r="H37" s="555"/>
      <c r="I37" s="12"/>
    </row>
    <row r="38" spans="1:9" ht="43.5" customHeight="1" thickBot="1" x14ac:dyDescent="0.3">
      <c r="A38" s="549"/>
      <c r="B38" s="649"/>
      <c r="C38" s="644" t="s">
        <v>379</v>
      </c>
      <c r="D38" s="645"/>
      <c r="E38" s="35">
        <v>4</v>
      </c>
      <c r="F38" s="322" t="s">
        <v>796</v>
      </c>
      <c r="G38" s="271" t="s">
        <v>743</v>
      </c>
      <c r="H38" s="555"/>
      <c r="I38" s="12"/>
    </row>
    <row r="39" spans="1:9" ht="43.5" customHeight="1" thickBot="1" x14ac:dyDescent="0.3">
      <c r="A39" s="550"/>
      <c r="B39" s="557"/>
      <c r="C39" s="646" t="s">
        <v>380</v>
      </c>
      <c r="D39" s="647"/>
      <c r="E39" s="33">
        <v>6</v>
      </c>
      <c r="F39" s="308" t="s">
        <v>796</v>
      </c>
      <c r="G39" s="271" t="s">
        <v>743</v>
      </c>
      <c r="H39" s="562"/>
      <c r="I39" s="12"/>
    </row>
    <row r="40" spans="1:9" ht="54" customHeight="1" thickBot="1" x14ac:dyDescent="0.3">
      <c r="A40" s="548" t="s">
        <v>381</v>
      </c>
      <c r="B40" s="551" t="s">
        <v>382</v>
      </c>
      <c r="C40" s="552"/>
      <c r="D40" s="553"/>
      <c r="E40" s="36">
        <v>2</v>
      </c>
      <c r="F40" s="325" t="s">
        <v>796</v>
      </c>
      <c r="G40" s="271" t="s">
        <v>743</v>
      </c>
      <c r="H40" s="554">
        <f>SUM(G40:G41)</f>
        <v>0</v>
      </c>
    </row>
    <row r="41" spans="1:9" ht="54" customHeight="1" thickBot="1" x14ac:dyDescent="0.3">
      <c r="A41" s="550"/>
      <c r="B41" s="563" t="s">
        <v>383</v>
      </c>
      <c r="C41" s="564"/>
      <c r="D41" s="565"/>
      <c r="E41" s="37">
        <v>2</v>
      </c>
      <c r="F41" s="326" t="s">
        <v>796</v>
      </c>
      <c r="G41" s="271" t="s">
        <v>743</v>
      </c>
      <c r="H41" s="555"/>
    </row>
    <row r="42" spans="1:9" ht="16.5" customHeight="1" x14ac:dyDescent="0.25">
      <c r="A42" s="9"/>
      <c r="B42" s="10"/>
      <c r="C42" s="10"/>
      <c r="D42" s="10"/>
      <c r="E42" s="53"/>
      <c r="F42" s="54" t="s">
        <v>647</v>
      </c>
      <c r="G42" s="55">
        <f>SUM(G36:G41)</f>
        <v>0</v>
      </c>
    </row>
    <row r="43" spans="1:9" x14ac:dyDescent="0.25">
      <c r="F43" s="248" t="s">
        <v>795</v>
      </c>
      <c r="G43" s="247">
        <v>0</v>
      </c>
    </row>
    <row r="44" spans="1:9" ht="15" customHeight="1" x14ac:dyDescent="0.25">
      <c r="A44" s="707" t="s">
        <v>347</v>
      </c>
      <c r="B44" s="707"/>
      <c r="C44" s="707"/>
      <c r="D44" s="707"/>
      <c r="E44" s="707"/>
      <c r="F44" s="707"/>
      <c r="G44" s="25"/>
      <c r="I44" s="12"/>
    </row>
    <row r="45" spans="1:9" s="4" customFormat="1" ht="24.75" customHeight="1" x14ac:dyDescent="0.25">
      <c r="A45" s="708" t="s">
        <v>158</v>
      </c>
      <c r="B45" s="708"/>
      <c r="C45" s="708"/>
      <c r="D45" s="708"/>
      <c r="E45" s="708"/>
      <c r="F45" s="708"/>
      <c r="G45" s="5"/>
    </row>
    <row r="46" spans="1:9" s="4" customFormat="1" ht="16.5" customHeight="1" thickBot="1" x14ac:dyDescent="0.3">
      <c r="A46" s="709" t="s">
        <v>384</v>
      </c>
      <c r="B46" s="709"/>
      <c r="C46" s="709"/>
      <c r="D46" s="709"/>
      <c r="E46" s="709"/>
      <c r="F46" s="709"/>
      <c r="G46" s="5"/>
    </row>
    <row r="47" spans="1:9" s="4" customFormat="1" ht="14.25" customHeight="1" thickBot="1" x14ac:dyDescent="0.3">
      <c r="A47" s="571" t="s">
        <v>644</v>
      </c>
      <c r="B47" s="572"/>
      <c r="C47" s="572"/>
      <c r="D47" s="572"/>
      <c r="E47" s="573"/>
      <c r="F47" s="574" t="s">
        <v>645</v>
      </c>
      <c r="G47" s="575"/>
    </row>
    <row r="48" spans="1:9" s="51" customFormat="1" ht="10.5" customHeight="1" thickBot="1" x14ac:dyDescent="0.25">
      <c r="A48" s="50" t="s">
        <v>15</v>
      </c>
      <c r="B48" s="576" t="s">
        <v>15</v>
      </c>
      <c r="C48" s="576"/>
      <c r="D48" s="576"/>
      <c r="E48" s="50" t="s">
        <v>16</v>
      </c>
      <c r="F48" s="50" t="s">
        <v>646</v>
      </c>
      <c r="G48" s="50" t="s">
        <v>16</v>
      </c>
      <c r="H48" s="76"/>
    </row>
    <row r="49" spans="1:9" ht="91.9" customHeight="1" thickBot="1" x14ac:dyDescent="0.3">
      <c r="A49" s="11" t="s">
        <v>385</v>
      </c>
      <c r="B49" s="566" t="s">
        <v>386</v>
      </c>
      <c r="C49" s="567"/>
      <c r="D49" s="568"/>
      <c r="E49" s="31" t="s">
        <v>1</v>
      </c>
      <c r="F49" s="411" t="s">
        <v>936</v>
      </c>
      <c r="G49" s="341" t="s">
        <v>1</v>
      </c>
      <c r="H49" s="80" t="str">
        <f>G49</f>
        <v>PR</v>
      </c>
    </row>
    <row r="50" spans="1:9" ht="50.25" customHeight="1" thickBot="1" x14ac:dyDescent="0.3">
      <c r="A50" s="548" t="s">
        <v>387</v>
      </c>
      <c r="B50" s="674" t="s">
        <v>388</v>
      </c>
      <c r="C50" s="648" t="s">
        <v>389</v>
      </c>
      <c r="D50" s="83" t="s">
        <v>393</v>
      </c>
      <c r="E50" s="32">
        <v>1</v>
      </c>
      <c r="F50" s="468" t="s">
        <v>886</v>
      </c>
      <c r="G50" s="230"/>
      <c r="H50" s="554">
        <f>SUM(G50:G57)</f>
        <v>3</v>
      </c>
    </row>
    <row r="51" spans="1:9" ht="50.25" customHeight="1" thickBot="1" x14ac:dyDescent="0.3">
      <c r="A51" s="549"/>
      <c r="B51" s="675"/>
      <c r="C51" s="677"/>
      <c r="D51" s="81" t="s">
        <v>394</v>
      </c>
      <c r="E51" s="42">
        <v>3</v>
      </c>
      <c r="F51" s="409" t="s">
        <v>937</v>
      </c>
      <c r="G51" s="258">
        <v>3</v>
      </c>
      <c r="H51" s="555"/>
    </row>
    <row r="52" spans="1:9" ht="50.25" customHeight="1" x14ac:dyDescent="0.25">
      <c r="A52" s="549"/>
      <c r="B52" s="675"/>
      <c r="C52" s="556" t="s">
        <v>390</v>
      </c>
      <c r="D52" s="82" t="s">
        <v>395</v>
      </c>
      <c r="E52" s="35">
        <v>1</v>
      </c>
      <c r="F52" s="323" t="s">
        <v>796</v>
      </c>
      <c r="G52" s="279" t="s">
        <v>743</v>
      </c>
      <c r="H52" s="555"/>
    </row>
    <row r="53" spans="1:9" ht="50.25" customHeight="1" x14ac:dyDescent="0.25">
      <c r="A53" s="549"/>
      <c r="B53" s="675"/>
      <c r="C53" s="677"/>
      <c r="D53" s="81" t="s">
        <v>396</v>
      </c>
      <c r="E53" s="42">
        <v>3</v>
      </c>
      <c r="F53" s="323" t="s">
        <v>796</v>
      </c>
      <c r="G53" s="279" t="s">
        <v>743</v>
      </c>
      <c r="H53" s="555"/>
    </row>
    <row r="54" spans="1:9" ht="50.25" customHeight="1" x14ac:dyDescent="0.25">
      <c r="A54" s="549"/>
      <c r="B54" s="675"/>
      <c r="C54" s="556" t="s">
        <v>391</v>
      </c>
      <c r="D54" s="82" t="s">
        <v>397</v>
      </c>
      <c r="E54" s="35">
        <v>1</v>
      </c>
      <c r="F54" s="323" t="s">
        <v>796</v>
      </c>
      <c r="G54" s="279" t="s">
        <v>743</v>
      </c>
      <c r="H54" s="555"/>
    </row>
    <row r="55" spans="1:9" ht="50.25" customHeight="1" x14ac:dyDescent="0.25">
      <c r="A55" s="549"/>
      <c r="B55" s="675"/>
      <c r="C55" s="677"/>
      <c r="D55" s="81" t="s">
        <v>398</v>
      </c>
      <c r="E55" s="42">
        <v>3</v>
      </c>
      <c r="F55" s="323" t="s">
        <v>796</v>
      </c>
      <c r="G55" s="279" t="s">
        <v>743</v>
      </c>
      <c r="H55" s="555"/>
    </row>
    <row r="56" spans="1:9" ht="50.25" customHeight="1" x14ac:dyDescent="0.25">
      <c r="A56" s="549"/>
      <c r="B56" s="675"/>
      <c r="C56" s="556" t="s">
        <v>392</v>
      </c>
      <c r="D56" s="82" t="s">
        <v>398</v>
      </c>
      <c r="E56" s="35">
        <v>1</v>
      </c>
      <c r="F56" s="323" t="s">
        <v>796</v>
      </c>
      <c r="G56" s="279" t="s">
        <v>743</v>
      </c>
      <c r="H56" s="555"/>
    </row>
    <row r="57" spans="1:9" ht="50.25" customHeight="1" thickBot="1" x14ac:dyDescent="0.3">
      <c r="A57" s="550"/>
      <c r="B57" s="676"/>
      <c r="C57" s="557"/>
      <c r="D57" s="84" t="s">
        <v>399</v>
      </c>
      <c r="E57" s="33">
        <v>3</v>
      </c>
      <c r="F57" s="323" t="s">
        <v>796</v>
      </c>
      <c r="G57" s="279" t="s">
        <v>743</v>
      </c>
      <c r="H57" s="562"/>
    </row>
    <row r="58" spans="1:9" ht="102.75" customHeight="1" thickBot="1" x14ac:dyDescent="0.3">
      <c r="A58" s="11" t="s">
        <v>400</v>
      </c>
      <c r="B58" s="566" t="s">
        <v>401</v>
      </c>
      <c r="C58" s="567"/>
      <c r="D58" s="568"/>
      <c r="E58" s="31">
        <v>2</v>
      </c>
      <c r="F58" s="469" t="s">
        <v>982</v>
      </c>
      <c r="G58" s="341">
        <v>2</v>
      </c>
      <c r="H58" s="78">
        <f>G58</f>
        <v>2</v>
      </c>
    </row>
    <row r="59" spans="1:9" ht="66.75" customHeight="1" thickBot="1" x14ac:dyDescent="0.3">
      <c r="A59" s="11" t="s">
        <v>402</v>
      </c>
      <c r="B59" s="566" t="s">
        <v>403</v>
      </c>
      <c r="C59" s="567"/>
      <c r="D59" s="568"/>
      <c r="E59" s="31">
        <v>2</v>
      </c>
      <c r="F59" s="470" t="s">
        <v>887</v>
      </c>
      <c r="G59" s="230">
        <v>2</v>
      </c>
      <c r="H59" s="78">
        <f>G59</f>
        <v>2</v>
      </c>
    </row>
    <row r="60" spans="1:9" ht="66.75" customHeight="1" thickBot="1" x14ac:dyDescent="0.3">
      <c r="A60" s="11" t="s">
        <v>404</v>
      </c>
      <c r="B60" s="566" t="s">
        <v>405</v>
      </c>
      <c r="C60" s="567"/>
      <c r="D60" s="568"/>
      <c r="E60" s="31">
        <v>3</v>
      </c>
      <c r="F60" s="466" t="s">
        <v>747</v>
      </c>
      <c r="G60" s="467">
        <v>0</v>
      </c>
      <c r="H60" s="79">
        <f>G60</f>
        <v>0</v>
      </c>
    </row>
    <row r="61" spans="1:9" ht="16.5" customHeight="1" x14ac:dyDescent="0.25">
      <c r="A61" s="9"/>
      <c r="B61" s="10"/>
      <c r="C61" s="10"/>
      <c r="D61" s="10"/>
      <c r="E61" s="53"/>
      <c r="F61" s="54" t="s">
        <v>647</v>
      </c>
      <c r="G61" s="55">
        <f>SUM(G49:G60)</f>
        <v>7</v>
      </c>
    </row>
    <row r="62" spans="1:9" x14ac:dyDescent="0.25">
      <c r="F62" s="248" t="s">
        <v>795</v>
      </c>
      <c r="G62" s="247">
        <f>SUM(E51,E58,E59:E60)</f>
        <v>10</v>
      </c>
    </row>
    <row r="64" spans="1:9" x14ac:dyDescent="0.25">
      <c r="F64" s="54" t="s">
        <v>647</v>
      </c>
      <c r="G64" s="55">
        <f>SUM(G61,G29,G11)</f>
        <v>20</v>
      </c>
      <c r="I64" s="410"/>
    </row>
    <row r="65" spans="6:10" x14ac:dyDescent="0.25">
      <c r="F65" s="248" t="s">
        <v>785</v>
      </c>
      <c r="G65" s="247">
        <f>SUM(G62,G30,G12)</f>
        <v>30</v>
      </c>
      <c r="H65" s="412">
        <f>G64/G65</f>
        <v>0.66666666666666663</v>
      </c>
      <c r="I65" s="410"/>
      <c r="J65" s="413"/>
    </row>
    <row r="66" spans="6:10" x14ac:dyDescent="0.25">
      <c r="F66" s="501" t="s">
        <v>791</v>
      </c>
      <c r="G66" s="502"/>
      <c r="J66" s="414"/>
    </row>
  </sheetData>
  <mergeCells count="69">
    <mergeCell ref="H6:H7"/>
    <mergeCell ref="B7:D7"/>
    <mergeCell ref="A1:F1"/>
    <mergeCell ref="A2:F2"/>
    <mergeCell ref="A13:F13"/>
    <mergeCell ref="A4:E4"/>
    <mergeCell ref="F4:G4"/>
    <mergeCell ref="B5:D5"/>
    <mergeCell ref="A6:A7"/>
    <mergeCell ref="B6:D6"/>
    <mergeCell ref="B8:D8"/>
    <mergeCell ref="A9:A10"/>
    <mergeCell ref="B9:D9"/>
    <mergeCell ref="H9:H10"/>
    <mergeCell ref="B10:D10"/>
    <mergeCell ref="A14:F14"/>
    <mergeCell ref="A15:E15"/>
    <mergeCell ref="F15:G15"/>
    <mergeCell ref="B16:D16"/>
    <mergeCell ref="A17:A18"/>
    <mergeCell ref="B17:D17"/>
    <mergeCell ref="A31:F31"/>
    <mergeCell ref="H17:H18"/>
    <mergeCell ref="B18:D18"/>
    <mergeCell ref="B19:D19"/>
    <mergeCell ref="A20:A25"/>
    <mergeCell ref="B20:B25"/>
    <mergeCell ref="C20:C21"/>
    <mergeCell ref="H20:H25"/>
    <mergeCell ref="C22:C23"/>
    <mergeCell ref="C24:C25"/>
    <mergeCell ref="B26:D26"/>
    <mergeCell ref="A27:A28"/>
    <mergeCell ref="B27:D27"/>
    <mergeCell ref="H27:H28"/>
    <mergeCell ref="B28:D28"/>
    <mergeCell ref="A40:A41"/>
    <mergeCell ref="B40:D40"/>
    <mergeCell ref="H40:H41"/>
    <mergeCell ref="B41:D41"/>
    <mergeCell ref="A32:F32"/>
    <mergeCell ref="A33:F33"/>
    <mergeCell ref="A34:E34"/>
    <mergeCell ref="F34:G34"/>
    <mergeCell ref="B35:D35"/>
    <mergeCell ref="A36:A39"/>
    <mergeCell ref="B36:D36"/>
    <mergeCell ref="H36:H39"/>
    <mergeCell ref="B37:B39"/>
    <mergeCell ref="C37:D37"/>
    <mergeCell ref="C38:D38"/>
    <mergeCell ref="C39:D39"/>
    <mergeCell ref="H50:H57"/>
    <mergeCell ref="C52:C53"/>
    <mergeCell ref="C54:C55"/>
    <mergeCell ref="C56:C57"/>
    <mergeCell ref="A44:F44"/>
    <mergeCell ref="A45:F45"/>
    <mergeCell ref="A46:F46"/>
    <mergeCell ref="A47:E47"/>
    <mergeCell ref="F47:G47"/>
    <mergeCell ref="B48:D48"/>
    <mergeCell ref="B58:D58"/>
    <mergeCell ref="B59:D59"/>
    <mergeCell ref="B60:D60"/>
    <mergeCell ref="B49:D49"/>
    <mergeCell ref="A50:A57"/>
    <mergeCell ref="B50:B57"/>
    <mergeCell ref="C50:C51"/>
  </mergeCells>
  <conditionalFormatting sqref="B6:B7">
    <cfRule type="cellIs" dxfId="222" priority="144" operator="equal">
      <formula>"PR"</formula>
    </cfRule>
  </conditionalFormatting>
  <conditionalFormatting sqref="B8">
    <cfRule type="cellIs" dxfId="221" priority="143" operator="equal">
      <formula>"PR"</formula>
    </cfRule>
  </conditionalFormatting>
  <conditionalFormatting sqref="B9:B10">
    <cfRule type="cellIs" dxfId="220" priority="142" operator="equal">
      <formula>"PR"</formula>
    </cfRule>
  </conditionalFormatting>
  <conditionalFormatting sqref="B17:B18">
    <cfRule type="cellIs" dxfId="219" priority="141" operator="equal">
      <formula>"PR"</formula>
    </cfRule>
  </conditionalFormatting>
  <conditionalFormatting sqref="B19">
    <cfRule type="cellIs" dxfId="218" priority="140" operator="equal">
      <formula>"PR"</formula>
    </cfRule>
  </conditionalFormatting>
  <conditionalFormatting sqref="B26">
    <cfRule type="cellIs" dxfId="217" priority="139" operator="equal">
      <formula>"PR"</formula>
    </cfRule>
  </conditionalFormatting>
  <conditionalFormatting sqref="B27:B28">
    <cfRule type="cellIs" dxfId="216" priority="138" operator="equal">
      <formula>"PR"</formula>
    </cfRule>
  </conditionalFormatting>
  <conditionalFormatting sqref="B37:B38">
    <cfRule type="cellIs" dxfId="215" priority="137" operator="equal">
      <formula>"PR"</formula>
    </cfRule>
  </conditionalFormatting>
  <conditionalFormatting sqref="B36">
    <cfRule type="cellIs" dxfId="214" priority="136" operator="equal">
      <formula>"PR"</formula>
    </cfRule>
  </conditionalFormatting>
  <conditionalFormatting sqref="B40:B41">
    <cfRule type="cellIs" dxfId="213" priority="135" operator="equal">
      <formula>"PR"</formula>
    </cfRule>
  </conditionalFormatting>
  <conditionalFormatting sqref="B49">
    <cfRule type="cellIs" dxfId="212" priority="134" operator="equal">
      <formula>"PR"</formula>
    </cfRule>
  </conditionalFormatting>
  <conditionalFormatting sqref="B58">
    <cfRule type="cellIs" dxfId="211" priority="133" operator="equal">
      <formula>"PR"</formula>
    </cfRule>
  </conditionalFormatting>
  <conditionalFormatting sqref="B59:B60">
    <cfRule type="cellIs" dxfId="210" priority="132" operator="equal">
      <formula>"PR"</formula>
    </cfRule>
  </conditionalFormatting>
  <conditionalFormatting sqref="E6:E10 E17:E28 E36:E41 E49:E60 E3 E12:E14 E30:E33 E43:E46 E62:E1048576">
    <cfRule type="cellIs" dxfId="209" priority="110" operator="equal">
      <formula>"PR"</formula>
    </cfRule>
  </conditionalFormatting>
  <conditionalFormatting sqref="E1:E2">
    <cfRule type="cellIs" dxfId="208" priority="102" operator="equal">
      <formula>"PR"</formula>
    </cfRule>
  </conditionalFormatting>
  <conditionalFormatting sqref="E5">
    <cfRule type="cellIs" dxfId="207" priority="60" operator="equal">
      <formula>"PR"</formula>
    </cfRule>
  </conditionalFormatting>
  <conditionalFormatting sqref="G5">
    <cfRule type="cellIs" dxfId="206" priority="59" operator="equal">
      <formula>"PR"</formula>
    </cfRule>
  </conditionalFormatting>
  <conditionalFormatting sqref="E16">
    <cfRule type="cellIs" dxfId="205" priority="58" operator="equal">
      <formula>"PR"</formula>
    </cfRule>
  </conditionalFormatting>
  <conditionalFormatting sqref="G16">
    <cfRule type="cellIs" dxfId="204" priority="57" operator="equal">
      <formula>"PR"</formula>
    </cfRule>
  </conditionalFormatting>
  <conditionalFormatting sqref="E35">
    <cfRule type="cellIs" dxfId="203" priority="56" operator="equal">
      <formula>"PR"</formula>
    </cfRule>
  </conditionalFormatting>
  <conditionalFormatting sqref="G35">
    <cfRule type="cellIs" dxfId="202" priority="55" operator="equal">
      <formula>"PR"</formula>
    </cfRule>
  </conditionalFormatting>
  <conditionalFormatting sqref="E48">
    <cfRule type="cellIs" dxfId="201" priority="54" operator="equal">
      <formula>"PR"</formula>
    </cfRule>
  </conditionalFormatting>
  <conditionalFormatting sqref="G48">
    <cfRule type="cellIs" dxfId="200" priority="53" operator="equal">
      <formula>"PR"</formula>
    </cfRule>
  </conditionalFormatting>
  <conditionalFormatting sqref="E11">
    <cfRule type="cellIs" dxfId="199" priority="13" operator="equal">
      <formula>"PR"</formula>
    </cfRule>
  </conditionalFormatting>
  <conditionalFormatting sqref="E29">
    <cfRule type="cellIs" dxfId="198" priority="12" operator="equal">
      <formula>"PR"</formula>
    </cfRule>
  </conditionalFormatting>
  <conditionalFormatting sqref="E42">
    <cfRule type="cellIs" dxfId="197" priority="11" operator="equal">
      <formula>"PR"</formula>
    </cfRule>
  </conditionalFormatting>
  <conditionalFormatting sqref="E61">
    <cfRule type="cellIs" dxfId="196" priority="10" operator="equal">
      <formula>"PR"</formula>
    </cfRule>
  </conditionalFormatting>
  <pageMargins left="0.70866141732283472" right="0.70866141732283472" top="0.74803149606299213" bottom="0.74803149606299213" header="0.31496062992125984" footer="0.31496062992125984"/>
  <pageSetup paperSize="9" scale="54" orientation="landscape" r:id="rId1"/>
  <rowBreaks count="3" manualBreakCount="3">
    <brk id="12" max="16383" man="1"/>
    <brk id="30" max="16383" man="1"/>
    <brk id="43"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2"/>
  <sheetViews>
    <sheetView view="pageBreakPreview" topLeftCell="A99" zoomScaleSheetLayoutView="100" workbookViewId="0">
      <pane xSplit="1" topLeftCell="B1" activePane="topRight" state="frozen"/>
      <selection activeCell="B6" sqref="B6:D6"/>
      <selection pane="topRight" activeCell="G18" sqref="G18:G19"/>
    </sheetView>
  </sheetViews>
  <sheetFormatPr baseColWidth="10" defaultRowHeight="15" x14ac:dyDescent="0.25"/>
  <cols>
    <col min="1" max="1" width="19.5703125" style="3" customWidth="1"/>
    <col min="2" max="2" width="38.5703125" style="1" customWidth="1"/>
    <col min="3" max="3" width="31.140625" style="1" customWidth="1"/>
    <col min="4" max="4" width="45.7109375" style="1" customWidth="1"/>
    <col min="5" max="5" width="9.7109375" style="27" customWidth="1"/>
    <col min="6" max="6" width="80.7109375" style="2" customWidth="1"/>
    <col min="7" max="7" width="10.28515625" style="2" customWidth="1"/>
    <col min="8" max="8" width="8.7109375" style="4" customWidth="1"/>
  </cols>
  <sheetData>
    <row r="1" spans="1:9" s="4" customFormat="1" ht="43.5" customHeight="1" thickBot="1" x14ac:dyDescent="0.3">
      <c r="A1" s="635" t="s">
        <v>406</v>
      </c>
      <c r="B1" s="636"/>
      <c r="C1" s="636"/>
      <c r="D1" s="636"/>
      <c r="E1" s="636"/>
      <c r="F1" s="636"/>
      <c r="G1" s="140"/>
      <c r="H1" s="110"/>
    </row>
    <row r="2" spans="1:9" s="52" customFormat="1" ht="18" customHeight="1" x14ac:dyDescent="0.25">
      <c r="A2" s="710" t="s">
        <v>159</v>
      </c>
      <c r="B2" s="710"/>
      <c r="C2" s="710"/>
      <c r="D2" s="710"/>
      <c r="E2" s="710"/>
      <c r="F2" s="710"/>
      <c r="G2" s="141"/>
      <c r="H2" s="112"/>
    </row>
    <row r="3" spans="1:9" s="4" customFormat="1" ht="19.149999999999999" hidden="1" customHeight="1" x14ac:dyDescent="0.25">
      <c r="A3" s="168" t="s">
        <v>407</v>
      </c>
      <c r="B3" s="169"/>
      <c r="C3" s="169"/>
      <c r="D3" s="169"/>
      <c r="E3" s="170"/>
      <c r="F3" s="169"/>
      <c r="G3" s="169"/>
      <c r="H3" s="110"/>
    </row>
    <row r="4" spans="1:9" s="4" customFormat="1" ht="13.9" hidden="1" customHeight="1" thickBot="1" x14ac:dyDescent="0.3">
      <c r="A4" s="638" t="s">
        <v>644</v>
      </c>
      <c r="B4" s="639"/>
      <c r="C4" s="639"/>
      <c r="D4" s="639"/>
      <c r="E4" s="640"/>
      <c r="F4" s="641" t="s">
        <v>645</v>
      </c>
      <c r="G4" s="642"/>
      <c r="H4" s="110"/>
    </row>
    <row r="5" spans="1:9" s="51" customFormat="1" ht="10.15" hidden="1" customHeight="1" thickBot="1" x14ac:dyDescent="0.25">
      <c r="A5" s="113" t="s">
        <v>15</v>
      </c>
      <c r="B5" s="643" t="s">
        <v>15</v>
      </c>
      <c r="C5" s="643"/>
      <c r="D5" s="643"/>
      <c r="E5" s="113" t="s">
        <v>16</v>
      </c>
      <c r="F5" s="113" t="s">
        <v>646</v>
      </c>
      <c r="G5" s="113" t="s">
        <v>16</v>
      </c>
      <c r="H5" s="114"/>
    </row>
    <row r="6" spans="1:9" ht="109.9" hidden="1" customHeight="1" x14ac:dyDescent="0.25">
      <c r="A6" s="595" t="s">
        <v>408</v>
      </c>
      <c r="B6" s="598" t="s">
        <v>409</v>
      </c>
      <c r="C6" s="599"/>
      <c r="D6" s="600"/>
      <c r="E6" s="115" t="s">
        <v>1</v>
      </c>
      <c r="F6" s="116"/>
      <c r="G6" s="146"/>
      <c r="H6" s="602">
        <f>SUM(G6:G8)</f>
        <v>0</v>
      </c>
    </row>
    <row r="7" spans="1:9" ht="219.6" hidden="1" customHeight="1" x14ac:dyDescent="0.25">
      <c r="A7" s="596"/>
      <c r="B7" s="603" t="s">
        <v>695</v>
      </c>
      <c r="C7" s="604"/>
      <c r="D7" s="605"/>
      <c r="E7" s="129">
        <v>2</v>
      </c>
      <c r="F7" s="120"/>
      <c r="G7" s="147"/>
      <c r="H7" s="602"/>
    </row>
    <row r="8" spans="1:9" ht="178.9" hidden="1" customHeight="1" thickBot="1" x14ac:dyDescent="0.3">
      <c r="A8" s="597"/>
      <c r="B8" s="606" t="s">
        <v>696</v>
      </c>
      <c r="C8" s="607"/>
      <c r="D8" s="608"/>
      <c r="E8" s="117">
        <v>4</v>
      </c>
      <c r="F8" s="118"/>
      <c r="G8" s="148"/>
      <c r="H8" s="602"/>
    </row>
    <row r="9" spans="1:9" ht="16.149999999999999" hidden="1" customHeight="1" x14ac:dyDescent="0.25">
      <c r="A9" s="135"/>
      <c r="B9" s="136"/>
      <c r="C9" s="136"/>
      <c r="D9" s="136"/>
      <c r="E9" s="137"/>
      <c r="F9" s="138" t="s">
        <v>647</v>
      </c>
      <c r="G9" s="139">
        <f>SUM(G6:G8)</f>
        <v>0</v>
      </c>
      <c r="H9" s="110"/>
    </row>
    <row r="10" spans="1:9" hidden="1" x14ac:dyDescent="0.25">
      <c r="A10" s="154"/>
      <c r="B10" s="155"/>
      <c r="C10" s="155"/>
      <c r="D10" s="155"/>
      <c r="E10" s="156"/>
      <c r="F10" s="157"/>
      <c r="G10" s="157"/>
      <c r="H10" s="110"/>
    </row>
    <row r="11" spans="1:9" s="21" customFormat="1" ht="12.75" customHeight="1" x14ac:dyDescent="0.2">
      <c r="A11" s="711" t="s">
        <v>445</v>
      </c>
      <c r="B11" s="711"/>
      <c r="C11" s="711"/>
      <c r="D11" s="711"/>
      <c r="E11" s="711"/>
      <c r="F11" s="711"/>
      <c r="G11" s="172"/>
      <c r="H11" s="173"/>
      <c r="I11" s="22"/>
    </row>
    <row r="12" spans="1:9" s="4" customFormat="1" ht="19.5" customHeight="1" thickBot="1" x14ac:dyDescent="0.3">
      <c r="A12" s="168" t="s">
        <v>410</v>
      </c>
      <c r="B12" s="169"/>
      <c r="C12" s="169"/>
      <c r="D12" s="169"/>
      <c r="E12" s="170"/>
      <c r="F12" s="169"/>
      <c r="G12" s="169"/>
      <c r="H12" s="110"/>
    </row>
    <row r="13" spans="1:9" s="4" customFormat="1" ht="14.25" customHeight="1" thickBot="1" x14ac:dyDescent="0.3">
      <c r="A13" s="638" t="s">
        <v>644</v>
      </c>
      <c r="B13" s="639"/>
      <c r="C13" s="639"/>
      <c r="D13" s="639"/>
      <c r="E13" s="640"/>
      <c r="F13" s="641" t="s">
        <v>645</v>
      </c>
      <c r="G13" s="642"/>
      <c r="H13" s="110"/>
    </row>
    <row r="14" spans="1:9" s="51" customFormat="1" ht="10.5" customHeight="1" thickBot="1" x14ac:dyDescent="0.25">
      <c r="A14" s="113" t="s">
        <v>15</v>
      </c>
      <c r="B14" s="643" t="s">
        <v>15</v>
      </c>
      <c r="C14" s="643"/>
      <c r="D14" s="643"/>
      <c r="E14" s="113" t="s">
        <v>16</v>
      </c>
      <c r="F14" s="113" t="s">
        <v>646</v>
      </c>
      <c r="G14" s="113" t="s">
        <v>16</v>
      </c>
      <c r="H14" s="114"/>
    </row>
    <row r="15" spans="1:9" ht="110.25" customHeight="1" thickBot="1" x14ac:dyDescent="0.3">
      <c r="A15" s="548" t="s">
        <v>408</v>
      </c>
      <c r="B15" s="551" t="s">
        <v>409</v>
      </c>
      <c r="C15" s="552"/>
      <c r="D15" s="553"/>
      <c r="E15" s="36" t="s">
        <v>1</v>
      </c>
      <c r="F15" s="515" t="s">
        <v>1007</v>
      </c>
      <c r="G15" s="277" t="s">
        <v>1</v>
      </c>
      <c r="H15" s="555">
        <f>SUM(G15:G17)</f>
        <v>4</v>
      </c>
    </row>
    <row r="16" spans="1:9" ht="168.75" customHeight="1" thickBot="1" x14ac:dyDescent="0.3">
      <c r="A16" s="549"/>
      <c r="B16" s="704" t="s">
        <v>1010</v>
      </c>
      <c r="C16" s="705"/>
      <c r="D16" s="706"/>
      <c r="E16" s="41">
        <v>2</v>
      </c>
      <c r="F16" s="515" t="s">
        <v>1008</v>
      </c>
      <c r="G16" s="277"/>
      <c r="H16" s="555"/>
    </row>
    <row r="17" spans="1:9" ht="165.75" customHeight="1" thickBot="1" x14ac:dyDescent="0.3">
      <c r="A17" s="550"/>
      <c r="B17" s="563" t="s">
        <v>412</v>
      </c>
      <c r="C17" s="564"/>
      <c r="D17" s="565"/>
      <c r="E17" s="37">
        <v>4</v>
      </c>
      <c r="F17" s="515" t="s">
        <v>1009</v>
      </c>
      <c r="G17" s="277">
        <v>4</v>
      </c>
      <c r="H17" s="555"/>
    </row>
    <row r="18" spans="1:9" x14ac:dyDescent="0.25">
      <c r="A18" s="9"/>
      <c r="B18" s="10"/>
      <c r="C18" s="10"/>
      <c r="D18" s="10"/>
      <c r="E18" s="53"/>
      <c r="F18" s="54" t="s">
        <v>647</v>
      </c>
      <c r="G18" s="55">
        <f>SUM(G15:G17)</f>
        <v>4</v>
      </c>
    </row>
    <row r="19" spans="1:9" ht="18" customHeight="1" x14ac:dyDescent="0.25">
      <c r="A19" s="9"/>
      <c r="B19" s="10"/>
      <c r="C19" s="10"/>
      <c r="D19" s="10"/>
      <c r="E19" s="28"/>
      <c r="F19" s="248" t="s">
        <v>795</v>
      </c>
      <c r="G19" s="94">
        <f>SUM(E17)</f>
        <v>4</v>
      </c>
    </row>
    <row r="20" spans="1:9" s="21" customFormat="1" ht="12.75" hidden="1" x14ac:dyDescent="0.2">
      <c r="A20" s="707" t="s">
        <v>445</v>
      </c>
      <c r="B20" s="707"/>
      <c r="C20" s="707"/>
      <c r="D20" s="707"/>
      <c r="E20" s="707"/>
      <c r="F20" s="707"/>
      <c r="G20" s="24"/>
      <c r="H20" s="77"/>
      <c r="I20" s="22"/>
    </row>
    <row r="21" spans="1:9" s="4" customFormat="1" ht="15.75" hidden="1" x14ac:dyDescent="0.25">
      <c r="A21" s="17" t="s">
        <v>411</v>
      </c>
      <c r="B21" s="16"/>
      <c r="C21" s="16"/>
      <c r="D21" s="16"/>
      <c r="E21" s="29"/>
      <c r="F21" s="16"/>
      <c r="G21" s="16"/>
    </row>
    <row r="22" spans="1:9" s="4" customFormat="1" ht="15.75" hidden="1" thickBot="1" x14ac:dyDescent="0.3">
      <c r="A22" s="571" t="s">
        <v>644</v>
      </c>
      <c r="B22" s="572"/>
      <c r="C22" s="572"/>
      <c r="D22" s="572"/>
      <c r="E22" s="573"/>
      <c r="F22" s="574" t="s">
        <v>645</v>
      </c>
      <c r="G22" s="575"/>
    </row>
    <row r="23" spans="1:9" s="51" customFormat="1" ht="12.75" hidden="1" thickBot="1" x14ac:dyDescent="0.25">
      <c r="A23" s="50" t="s">
        <v>15</v>
      </c>
      <c r="B23" s="576" t="s">
        <v>15</v>
      </c>
      <c r="C23" s="576"/>
      <c r="D23" s="576"/>
      <c r="E23" s="50" t="s">
        <v>16</v>
      </c>
      <c r="F23" s="50" t="s">
        <v>646</v>
      </c>
      <c r="G23" s="50" t="s">
        <v>16</v>
      </c>
      <c r="H23" s="76"/>
    </row>
    <row r="24" spans="1:9" hidden="1" x14ac:dyDescent="0.25">
      <c r="A24" s="548" t="s">
        <v>408</v>
      </c>
      <c r="B24" s="551" t="s">
        <v>409</v>
      </c>
      <c r="C24" s="552"/>
      <c r="D24" s="553"/>
      <c r="E24" s="36" t="s">
        <v>1</v>
      </c>
      <c r="F24" s="56"/>
      <c r="G24" s="57"/>
      <c r="H24" s="555">
        <f>SUM(G24:G26)</f>
        <v>0</v>
      </c>
    </row>
    <row r="25" spans="1:9" hidden="1" x14ac:dyDescent="0.25">
      <c r="A25" s="549"/>
      <c r="B25" s="662" t="s">
        <v>419</v>
      </c>
      <c r="C25" s="663"/>
      <c r="D25" s="664"/>
      <c r="E25" s="41">
        <v>2</v>
      </c>
      <c r="F25" s="60"/>
      <c r="G25" s="61"/>
      <c r="H25" s="555"/>
    </row>
    <row r="26" spans="1:9" ht="15.75" hidden="1" thickBot="1" x14ac:dyDescent="0.3">
      <c r="A26" s="550"/>
      <c r="B26" s="563" t="s">
        <v>413</v>
      </c>
      <c r="C26" s="564"/>
      <c r="D26" s="565"/>
      <c r="E26" s="37">
        <v>4</v>
      </c>
      <c r="F26" s="58"/>
      <c r="G26" s="59"/>
      <c r="H26" s="555"/>
    </row>
    <row r="27" spans="1:9" hidden="1" x14ac:dyDescent="0.25">
      <c r="A27" s="9"/>
      <c r="B27" s="10"/>
      <c r="C27" s="10"/>
      <c r="D27" s="10"/>
      <c r="E27" s="53"/>
      <c r="F27" s="54" t="s">
        <v>647</v>
      </c>
      <c r="G27" s="55">
        <f>SUM(G24:G26)</f>
        <v>0</v>
      </c>
    </row>
    <row r="28" spans="1:9" hidden="1" x14ac:dyDescent="0.25">
      <c r="A28" s="9"/>
      <c r="B28" s="10"/>
      <c r="C28" s="10"/>
      <c r="D28" s="10"/>
      <c r="E28" s="28"/>
    </row>
    <row r="29" spans="1:9" s="21" customFormat="1" ht="12.75" hidden="1" x14ac:dyDescent="0.2">
      <c r="A29" s="707" t="s">
        <v>445</v>
      </c>
      <c r="B29" s="707"/>
      <c r="C29" s="707"/>
      <c r="D29" s="707"/>
      <c r="E29" s="707"/>
      <c r="F29" s="707"/>
      <c r="G29" s="24"/>
      <c r="H29" s="77"/>
      <c r="I29" s="22"/>
    </row>
    <row r="30" spans="1:9" s="4" customFormat="1" ht="15.75" hidden="1" x14ac:dyDescent="0.25">
      <c r="A30" s="17" t="s">
        <v>414</v>
      </c>
      <c r="B30" s="16"/>
      <c r="C30" s="16"/>
      <c r="D30" s="16"/>
      <c r="E30" s="29"/>
      <c r="F30" s="16"/>
      <c r="G30" s="16"/>
    </row>
    <row r="31" spans="1:9" s="4" customFormat="1" ht="15.75" hidden="1" thickBot="1" x14ac:dyDescent="0.3">
      <c r="A31" s="571" t="s">
        <v>644</v>
      </c>
      <c r="B31" s="572"/>
      <c r="C31" s="572"/>
      <c r="D31" s="572"/>
      <c r="E31" s="573"/>
      <c r="F31" s="574" t="s">
        <v>645</v>
      </c>
      <c r="G31" s="575"/>
    </row>
    <row r="32" spans="1:9" s="51" customFormat="1" ht="12.75" hidden="1" thickBot="1" x14ac:dyDescent="0.25">
      <c r="A32" s="50" t="s">
        <v>15</v>
      </c>
      <c r="B32" s="576" t="s">
        <v>15</v>
      </c>
      <c r="C32" s="576"/>
      <c r="D32" s="576"/>
      <c r="E32" s="50" t="s">
        <v>16</v>
      </c>
      <c r="F32" s="50" t="s">
        <v>646</v>
      </c>
      <c r="G32" s="50" t="s">
        <v>16</v>
      </c>
      <c r="H32" s="76"/>
    </row>
    <row r="33" spans="1:9" hidden="1" x14ac:dyDescent="0.25">
      <c r="A33" s="548" t="s">
        <v>408</v>
      </c>
      <c r="B33" s="551" t="s">
        <v>409</v>
      </c>
      <c r="C33" s="552"/>
      <c r="D33" s="553"/>
      <c r="E33" s="36" t="s">
        <v>1</v>
      </c>
      <c r="F33" s="56"/>
      <c r="G33" s="57"/>
      <c r="H33" s="555">
        <f>SUM(G33:G36)</f>
        <v>0</v>
      </c>
    </row>
    <row r="34" spans="1:9" hidden="1" x14ac:dyDescent="0.25">
      <c r="A34" s="549"/>
      <c r="B34" s="662" t="s">
        <v>415</v>
      </c>
      <c r="C34" s="663"/>
      <c r="D34" s="664"/>
      <c r="E34" s="41">
        <v>2</v>
      </c>
      <c r="F34" s="60"/>
      <c r="G34" s="61"/>
      <c r="H34" s="555"/>
    </row>
    <row r="35" spans="1:9" ht="17.25" hidden="1" customHeight="1" x14ac:dyDescent="0.25">
      <c r="A35" s="549"/>
      <c r="B35" s="556" t="s">
        <v>416</v>
      </c>
      <c r="C35" s="665" t="s">
        <v>417</v>
      </c>
      <c r="D35" s="666"/>
      <c r="E35" s="34">
        <v>3</v>
      </c>
      <c r="F35" s="60"/>
      <c r="G35" s="61"/>
      <c r="H35" s="555"/>
      <c r="I35" s="12"/>
    </row>
    <row r="36" spans="1:9" ht="18.75" hidden="1" thickBot="1" x14ac:dyDescent="0.3">
      <c r="A36" s="550"/>
      <c r="B36" s="557"/>
      <c r="C36" s="669" t="s">
        <v>418</v>
      </c>
      <c r="D36" s="670"/>
      <c r="E36" s="33">
        <v>4</v>
      </c>
      <c r="F36" s="58"/>
      <c r="G36" s="59"/>
      <c r="H36" s="555"/>
      <c r="I36" s="12"/>
    </row>
    <row r="37" spans="1:9" hidden="1" x14ac:dyDescent="0.25">
      <c r="A37" s="9"/>
      <c r="B37" s="10"/>
      <c r="C37" s="10"/>
      <c r="D37" s="10"/>
      <c r="E37" s="53"/>
      <c r="F37" s="54" t="s">
        <v>647</v>
      </c>
      <c r="G37" s="55">
        <f>SUM(G33:G36)</f>
        <v>0</v>
      </c>
    </row>
    <row r="38" spans="1:9" hidden="1" x14ac:dyDescent="0.25"/>
    <row r="39" spans="1:9" s="21" customFormat="1" ht="12.75" hidden="1" x14ac:dyDescent="0.2">
      <c r="A39" s="707" t="s">
        <v>445</v>
      </c>
      <c r="B39" s="707"/>
      <c r="C39" s="707"/>
      <c r="D39" s="707"/>
      <c r="E39" s="707"/>
      <c r="F39" s="707"/>
      <c r="G39" s="24"/>
      <c r="H39" s="77"/>
      <c r="I39" s="22"/>
    </row>
    <row r="40" spans="1:9" s="4" customFormat="1" ht="15.75" hidden="1" x14ac:dyDescent="0.25">
      <c r="A40" s="17" t="s">
        <v>420</v>
      </c>
      <c r="B40" s="16"/>
      <c r="C40" s="16"/>
      <c r="D40" s="16"/>
      <c r="E40" s="29"/>
      <c r="F40" s="16"/>
      <c r="G40" s="16"/>
    </row>
    <row r="41" spans="1:9" s="4" customFormat="1" ht="15.75" hidden="1" thickBot="1" x14ac:dyDescent="0.3">
      <c r="A41" s="571" t="s">
        <v>644</v>
      </c>
      <c r="B41" s="572"/>
      <c r="C41" s="572"/>
      <c r="D41" s="572"/>
      <c r="E41" s="573"/>
      <c r="F41" s="574" t="s">
        <v>645</v>
      </c>
      <c r="G41" s="575"/>
    </row>
    <row r="42" spans="1:9" s="51" customFormat="1" ht="12.75" hidden="1" thickBot="1" x14ac:dyDescent="0.25">
      <c r="A42" s="50" t="s">
        <v>15</v>
      </c>
      <c r="B42" s="576" t="s">
        <v>15</v>
      </c>
      <c r="C42" s="576"/>
      <c r="D42" s="576"/>
      <c r="E42" s="50" t="s">
        <v>16</v>
      </c>
      <c r="F42" s="50" t="s">
        <v>646</v>
      </c>
      <c r="G42" s="50" t="s">
        <v>16</v>
      </c>
      <c r="H42" s="76"/>
    </row>
    <row r="43" spans="1:9" hidden="1" x14ac:dyDescent="0.25">
      <c r="A43" s="548" t="s">
        <v>408</v>
      </c>
      <c r="B43" s="551" t="s">
        <v>409</v>
      </c>
      <c r="C43" s="552"/>
      <c r="D43" s="553"/>
      <c r="E43" s="36" t="s">
        <v>1</v>
      </c>
      <c r="F43" s="56"/>
      <c r="G43" s="57"/>
      <c r="H43" s="555">
        <f>SUM(G43:G46)</f>
        <v>0</v>
      </c>
    </row>
    <row r="44" spans="1:9" hidden="1" x14ac:dyDescent="0.25">
      <c r="A44" s="549"/>
      <c r="B44" s="662" t="s">
        <v>421</v>
      </c>
      <c r="C44" s="663"/>
      <c r="D44" s="664"/>
      <c r="E44" s="41">
        <v>2</v>
      </c>
      <c r="F44" s="60"/>
      <c r="G44" s="61"/>
      <c r="H44" s="555"/>
    </row>
    <row r="45" spans="1:9" ht="18" hidden="1" x14ac:dyDescent="0.25">
      <c r="A45" s="549"/>
      <c r="B45" s="556" t="s">
        <v>422</v>
      </c>
      <c r="C45" s="665" t="s">
        <v>491</v>
      </c>
      <c r="D45" s="666"/>
      <c r="E45" s="34">
        <v>3</v>
      </c>
      <c r="F45" s="60"/>
      <c r="G45" s="61"/>
      <c r="H45" s="555"/>
      <c r="I45" s="12"/>
    </row>
    <row r="46" spans="1:9" ht="18.75" hidden="1" thickBot="1" x14ac:dyDescent="0.3">
      <c r="A46" s="550"/>
      <c r="B46" s="557"/>
      <c r="C46" s="669" t="s">
        <v>418</v>
      </c>
      <c r="D46" s="670"/>
      <c r="E46" s="33">
        <v>4</v>
      </c>
      <c r="F46" s="58"/>
      <c r="G46" s="59"/>
      <c r="H46" s="555"/>
      <c r="I46" s="12"/>
    </row>
    <row r="47" spans="1:9" hidden="1" x14ac:dyDescent="0.25">
      <c r="A47" s="9"/>
      <c r="B47" s="10"/>
      <c r="C47" s="10"/>
      <c r="D47" s="10"/>
      <c r="E47" s="53"/>
      <c r="F47" s="54" t="s">
        <v>647</v>
      </c>
      <c r="G47" s="55">
        <f>SUM(G43:G46)</f>
        <v>0</v>
      </c>
    </row>
    <row r="48" spans="1:9" hidden="1" x14ac:dyDescent="0.25"/>
    <row r="49" spans="1:9" s="21" customFormat="1" ht="12.75" hidden="1" x14ac:dyDescent="0.2">
      <c r="A49" s="707" t="s">
        <v>445</v>
      </c>
      <c r="B49" s="707"/>
      <c r="C49" s="707"/>
      <c r="D49" s="707"/>
      <c r="E49" s="707"/>
      <c r="F49" s="707"/>
      <c r="G49" s="24"/>
      <c r="H49" s="77"/>
      <c r="I49" s="22"/>
    </row>
    <row r="50" spans="1:9" s="4" customFormat="1" ht="15.75" hidden="1" x14ac:dyDescent="0.25">
      <c r="A50" s="17" t="s">
        <v>423</v>
      </c>
      <c r="B50" s="16"/>
      <c r="C50" s="16"/>
      <c r="D50" s="16"/>
      <c r="E50" s="29"/>
      <c r="F50" s="16"/>
      <c r="G50" s="16"/>
    </row>
    <row r="51" spans="1:9" s="4" customFormat="1" ht="15.75" hidden="1" thickBot="1" x14ac:dyDescent="0.3">
      <c r="A51" s="571" t="s">
        <v>644</v>
      </c>
      <c r="B51" s="572"/>
      <c r="C51" s="572"/>
      <c r="D51" s="572"/>
      <c r="E51" s="573"/>
      <c r="F51" s="574" t="s">
        <v>645</v>
      </c>
      <c r="G51" s="575"/>
    </row>
    <row r="52" spans="1:9" s="51" customFormat="1" ht="12.75" hidden="1" thickBot="1" x14ac:dyDescent="0.25">
      <c r="A52" s="50" t="s">
        <v>15</v>
      </c>
      <c r="B52" s="576" t="s">
        <v>15</v>
      </c>
      <c r="C52" s="576"/>
      <c r="D52" s="576"/>
      <c r="E52" s="50" t="s">
        <v>16</v>
      </c>
      <c r="F52" s="50" t="s">
        <v>646</v>
      </c>
      <c r="G52" s="50" t="s">
        <v>16</v>
      </c>
      <c r="H52" s="76"/>
    </row>
    <row r="53" spans="1:9" hidden="1" x14ac:dyDescent="0.25">
      <c r="A53" s="548" t="s">
        <v>408</v>
      </c>
      <c r="B53" s="551" t="s">
        <v>424</v>
      </c>
      <c r="C53" s="552"/>
      <c r="D53" s="553"/>
      <c r="E53" s="36" t="s">
        <v>1</v>
      </c>
      <c r="F53" s="56"/>
      <c r="G53" s="57"/>
      <c r="H53" s="555">
        <f>SUM(G53:G55)</f>
        <v>0</v>
      </c>
    </row>
    <row r="54" spans="1:9" hidden="1" x14ac:dyDescent="0.25">
      <c r="A54" s="549"/>
      <c r="B54" s="662" t="s">
        <v>426</v>
      </c>
      <c r="C54" s="663"/>
      <c r="D54" s="664"/>
      <c r="E54" s="41">
        <v>2</v>
      </c>
      <c r="F54" s="60"/>
      <c r="G54" s="61"/>
      <c r="H54" s="555"/>
    </row>
    <row r="55" spans="1:9" ht="15.75" hidden="1" thickBot="1" x14ac:dyDescent="0.3">
      <c r="A55" s="550"/>
      <c r="B55" s="563" t="s">
        <v>425</v>
      </c>
      <c r="C55" s="564"/>
      <c r="D55" s="565"/>
      <c r="E55" s="37">
        <v>4</v>
      </c>
      <c r="F55" s="58"/>
      <c r="G55" s="59"/>
      <c r="H55" s="555"/>
    </row>
    <row r="56" spans="1:9" hidden="1" x14ac:dyDescent="0.25">
      <c r="A56" s="9"/>
      <c r="B56" s="10"/>
      <c r="C56" s="10"/>
      <c r="D56" s="10"/>
      <c r="E56" s="53"/>
      <c r="F56" s="54" t="s">
        <v>647</v>
      </c>
      <c r="G56" s="55">
        <f>SUM(G53:G55)</f>
        <v>0</v>
      </c>
    </row>
    <row r="57" spans="1:9" ht="10.5" hidden="1" customHeight="1" x14ac:dyDescent="0.25">
      <c r="F57" s="248" t="s">
        <v>795</v>
      </c>
      <c r="G57" s="247">
        <f>SUM(E17)</f>
        <v>4</v>
      </c>
    </row>
    <row r="58" spans="1:9" s="21" customFormat="1" ht="12.75" hidden="1" customHeight="1" x14ac:dyDescent="0.2">
      <c r="A58" s="707" t="s">
        <v>445</v>
      </c>
      <c r="B58" s="707"/>
      <c r="C58" s="707"/>
      <c r="D58" s="707"/>
      <c r="E58" s="707"/>
      <c r="F58" s="707"/>
      <c r="G58" s="24"/>
      <c r="H58" s="77"/>
      <c r="I58" s="22"/>
    </row>
    <row r="59" spans="1:9" s="4" customFormat="1" ht="15.75" hidden="1" customHeight="1" x14ac:dyDescent="0.25">
      <c r="A59" s="17" t="s">
        <v>427</v>
      </c>
      <c r="B59" s="16"/>
      <c r="C59" s="16"/>
      <c r="D59" s="16"/>
      <c r="E59" s="29"/>
      <c r="F59" s="16"/>
      <c r="G59" s="16"/>
    </row>
    <row r="60" spans="1:9" s="19" customFormat="1" ht="16.5" hidden="1" customHeight="1" thickBot="1" x14ac:dyDescent="0.3">
      <c r="A60" s="20" t="s">
        <v>431</v>
      </c>
      <c r="B60" s="18"/>
      <c r="C60" s="18"/>
      <c r="D60" s="18"/>
      <c r="E60" s="30"/>
      <c r="F60" s="18"/>
      <c r="G60" s="18"/>
    </row>
    <row r="61" spans="1:9" s="4" customFormat="1" ht="15.75" hidden="1" customHeight="1" thickBot="1" x14ac:dyDescent="0.3">
      <c r="A61" s="571" t="s">
        <v>644</v>
      </c>
      <c r="B61" s="572"/>
      <c r="C61" s="572"/>
      <c r="D61" s="572"/>
      <c r="E61" s="573"/>
      <c r="F61" s="574" t="s">
        <v>645</v>
      </c>
      <c r="G61" s="575"/>
    </row>
    <row r="62" spans="1:9" s="51" customFormat="1" ht="12.75" hidden="1" customHeight="1" thickBot="1" x14ac:dyDescent="0.25">
      <c r="A62" s="50" t="s">
        <v>15</v>
      </c>
      <c r="B62" s="576" t="s">
        <v>15</v>
      </c>
      <c r="C62" s="576"/>
      <c r="D62" s="576"/>
      <c r="E62" s="50" t="s">
        <v>16</v>
      </c>
      <c r="F62" s="50" t="s">
        <v>646</v>
      </c>
      <c r="G62" s="50" t="s">
        <v>16</v>
      </c>
      <c r="H62" s="76"/>
    </row>
    <row r="63" spans="1:9" ht="15" hidden="1" customHeight="1" x14ac:dyDescent="0.25">
      <c r="A63" s="548" t="s">
        <v>408</v>
      </c>
      <c r="B63" s="551" t="s">
        <v>428</v>
      </c>
      <c r="C63" s="552"/>
      <c r="D63" s="553"/>
      <c r="E63" s="36">
        <v>1</v>
      </c>
      <c r="F63" s="56"/>
      <c r="G63" s="57"/>
      <c r="H63" s="555">
        <f>SUM(G63:G65)</f>
        <v>0</v>
      </c>
    </row>
    <row r="64" spans="1:9" ht="15" hidden="1" customHeight="1" x14ac:dyDescent="0.25">
      <c r="A64" s="549"/>
      <c r="B64" s="662" t="s">
        <v>430</v>
      </c>
      <c r="C64" s="663"/>
      <c r="D64" s="664"/>
      <c r="E64" s="39">
        <v>2</v>
      </c>
      <c r="F64" s="60"/>
      <c r="G64" s="61"/>
      <c r="H64" s="555"/>
    </row>
    <row r="65" spans="1:9" ht="15.75" hidden="1" customHeight="1" thickBot="1" x14ac:dyDescent="0.3">
      <c r="A65" s="550"/>
      <c r="B65" s="563" t="s">
        <v>429</v>
      </c>
      <c r="C65" s="564"/>
      <c r="D65" s="565"/>
      <c r="E65" s="37">
        <v>1</v>
      </c>
      <c r="F65" s="58"/>
      <c r="G65" s="59"/>
      <c r="H65" s="555"/>
    </row>
    <row r="66" spans="1:9" ht="15" hidden="1" customHeight="1" x14ac:dyDescent="0.25">
      <c r="A66" s="9"/>
      <c r="B66" s="10"/>
      <c r="C66" s="10"/>
      <c r="D66" s="10"/>
      <c r="E66" s="53"/>
      <c r="F66" s="54" t="s">
        <v>647</v>
      </c>
      <c r="G66" s="55">
        <f>SUM(G63:G65)</f>
        <v>0</v>
      </c>
    </row>
    <row r="67" spans="1:9" hidden="1" x14ac:dyDescent="0.25"/>
    <row r="68" spans="1:9" s="21" customFormat="1" ht="12.75" customHeight="1" x14ac:dyDescent="0.2">
      <c r="A68" s="707" t="s">
        <v>445</v>
      </c>
      <c r="B68" s="707"/>
      <c r="C68" s="707"/>
      <c r="D68" s="707"/>
      <c r="E68" s="707"/>
      <c r="F68" s="707"/>
      <c r="G68" s="24"/>
      <c r="H68" s="77"/>
      <c r="I68" s="22"/>
    </row>
    <row r="69" spans="1:9" s="4" customFormat="1" ht="19.5" customHeight="1" thickBot="1" x14ac:dyDescent="0.3">
      <c r="A69" s="17" t="s">
        <v>432</v>
      </c>
      <c r="B69" s="16"/>
      <c r="C69" s="16"/>
      <c r="D69" s="16"/>
      <c r="E69" s="29"/>
      <c r="F69" s="16"/>
      <c r="G69" s="16"/>
    </row>
    <row r="70" spans="1:9" s="4" customFormat="1" ht="14.25" customHeight="1" thickBot="1" x14ac:dyDescent="0.3">
      <c r="A70" s="571" t="s">
        <v>644</v>
      </c>
      <c r="B70" s="572"/>
      <c r="C70" s="572"/>
      <c r="D70" s="572"/>
      <c r="E70" s="573"/>
      <c r="F70" s="574" t="s">
        <v>645</v>
      </c>
      <c r="G70" s="575"/>
    </row>
    <row r="71" spans="1:9" s="51" customFormat="1" ht="10.5" customHeight="1" thickBot="1" x14ac:dyDescent="0.25">
      <c r="A71" s="50" t="s">
        <v>15</v>
      </c>
      <c r="B71" s="576" t="s">
        <v>15</v>
      </c>
      <c r="C71" s="576"/>
      <c r="D71" s="576"/>
      <c r="E71" s="50" t="s">
        <v>16</v>
      </c>
      <c r="F71" s="50" t="s">
        <v>646</v>
      </c>
      <c r="G71" s="50" t="s">
        <v>16</v>
      </c>
      <c r="H71" s="76"/>
    </row>
    <row r="72" spans="1:9" ht="64.5" customHeight="1" thickBot="1" x14ac:dyDescent="0.3">
      <c r="A72" s="548" t="s">
        <v>408</v>
      </c>
      <c r="B72" s="648" t="s">
        <v>438</v>
      </c>
      <c r="C72" s="650" t="s">
        <v>433</v>
      </c>
      <c r="D72" s="651"/>
      <c r="E72" s="32">
        <v>1</v>
      </c>
      <c r="F72" s="440" t="s">
        <v>1011</v>
      </c>
      <c r="G72" s="277"/>
      <c r="H72" s="555">
        <f>SUM(G72:G75)</f>
        <v>4</v>
      </c>
    </row>
    <row r="73" spans="1:9" ht="64.5" customHeight="1" thickBot="1" x14ac:dyDescent="0.3">
      <c r="A73" s="549"/>
      <c r="B73" s="677"/>
      <c r="C73" s="685" t="s">
        <v>434</v>
      </c>
      <c r="D73" s="686"/>
      <c r="E73" s="42">
        <v>2</v>
      </c>
      <c r="F73" s="440" t="s">
        <v>803</v>
      </c>
      <c r="G73" s="258">
        <v>2</v>
      </c>
      <c r="H73" s="555"/>
    </row>
    <row r="74" spans="1:9" ht="75.75" customHeight="1" thickBot="1" x14ac:dyDescent="0.3">
      <c r="A74" s="549"/>
      <c r="B74" s="556" t="s">
        <v>439</v>
      </c>
      <c r="C74" s="654" t="s">
        <v>435</v>
      </c>
      <c r="D74" s="655"/>
      <c r="E74" s="35">
        <v>1</v>
      </c>
      <c r="F74" s="440" t="s">
        <v>803</v>
      </c>
      <c r="G74" s="258"/>
      <c r="H74" s="555"/>
      <c r="I74" s="12"/>
    </row>
    <row r="75" spans="1:9" ht="75.75" customHeight="1" thickBot="1" x14ac:dyDescent="0.3">
      <c r="A75" s="550"/>
      <c r="B75" s="557"/>
      <c r="C75" s="646" t="s">
        <v>436</v>
      </c>
      <c r="D75" s="647"/>
      <c r="E75" s="33">
        <v>2</v>
      </c>
      <c r="F75" s="440" t="s">
        <v>803</v>
      </c>
      <c r="G75" s="488">
        <v>2</v>
      </c>
      <c r="H75" s="555"/>
      <c r="I75" s="12"/>
    </row>
    <row r="76" spans="1:9" ht="16.149999999999999" customHeight="1" x14ac:dyDescent="0.25">
      <c r="A76" s="9"/>
      <c r="B76" s="10"/>
      <c r="C76" s="10"/>
      <c r="D76" s="10"/>
      <c r="E76" s="53"/>
      <c r="F76" s="54" t="s">
        <v>647</v>
      </c>
      <c r="G76" s="55">
        <f>SUM(G72:G75)</f>
        <v>4</v>
      </c>
    </row>
    <row r="77" spans="1:9" ht="12.6" customHeight="1" x14ac:dyDescent="0.25">
      <c r="F77" s="248" t="s">
        <v>795</v>
      </c>
      <c r="G77" s="247">
        <f>SUM(E73,E75)</f>
        <v>4</v>
      </c>
    </row>
    <row r="78" spans="1:9" s="21" customFormat="1" ht="12.75" hidden="1" customHeight="1" x14ac:dyDescent="0.2">
      <c r="A78" s="707" t="s">
        <v>445</v>
      </c>
      <c r="B78" s="707"/>
      <c r="C78" s="707"/>
      <c r="D78" s="707"/>
      <c r="E78" s="707"/>
      <c r="F78" s="707"/>
      <c r="G78" s="23"/>
      <c r="H78" s="77"/>
      <c r="I78" s="22"/>
    </row>
    <row r="79" spans="1:9" s="4" customFormat="1" ht="16.5" hidden="1" customHeight="1" thickBot="1" x14ac:dyDescent="0.3">
      <c r="A79" s="17" t="s">
        <v>437</v>
      </c>
      <c r="B79" s="16"/>
      <c r="C79" s="16"/>
      <c r="D79" s="16"/>
      <c r="E79" s="29"/>
      <c r="F79" s="16"/>
      <c r="G79" s="16"/>
    </row>
    <row r="80" spans="1:9" s="4" customFormat="1" ht="15.75" hidden="1" customHeight="1" thickBot="1" x14ac:dyDescent="0.3">
      <c r="A80" s="571" t="s">
        <v>644</v>
      </c>
      <c r="B80" s="572"/>
      <c r="C80" s="572"/>
      <c r="D80" s="572"/>
      <c r="E80" s="573"/>
      <c r="F80" s="574" t="s">
        <v>645</v>
      </c>
      <c r="G80" s="575"/>
    </row>
    <row r="81" spans="1:9" s="51" customFormat="1" ht="12.75" hidden="1" customHeight="1" thickBot="1" x14ac:dyDescent="0.25">
      <c r="A81" s="50" t="s">
        <v>15</v>
      </c>
      <c r="B81" s="576" t="s">
        <v>15</v>
      </c>
      <c r="C81" s="576"/>
      <c r="D81" s="576"/>
      <c r="E81" s="50" t="s">
        <v>16</v>
      </c>
      <c r="F81" s="50" t="s">
        <v>646</v>
      </c>
      <c r="G81" s="50" t="s">
        <v>16</v>
      </c>
      <c r="H81" s="76"/>
    </row>
    <row r="82" spans="1:9" ht="15.75" hidden="1" customHeight="1" thickBot="1" x14ac:dyDescent="0.3">
      <c r="A82" s="548" t="s">
        <v>408</v>
      </c>
      <c r="B82" s="551" t="s">
        <v>440</v>
      </c>
      <c r="C82" s="552"/>
      <c r="D82" s="553"/>
      <c r="E82" s="36" t="s">
        <v>1</v>
      </c>
      <c r="F82" s="325" t="s">
        <v>804</v>
      </c>
      <c r="G82" s="234" t="s">
        <v>1</v>
      </c>
      <c r="H82" s="555">
        <f>SUM(G82:G85)</f>
        <v>0</v>
      </c>
    </row>
    <row r="83" spans="1:9" ht="15.75" hidden="1" customHeight="1" thickBot="1" x14ac:dyDescent="0.3">
      <c r="A83" s="549"/>
      <c r="B83" s="662" t="s">
        <v>441</v>
      </c>
      <c r="C83" s="663"/>
      <c r="D83" s="664"/>
      <c r="E83" s="39">
        <v>2</v>
      </c>
      <c r="F83" s="325" t="s">
        <v>804</v>
      </c>
      <c r="G83" s="234" t="s">
        <v>743</v>
      </c>
      <c r="H83" s="555"/>
    </row>
    <row r="84" spans="1:9" ht="15.75" hidden="1" customHeight="1" thickBot="1" x14ac:dyDescent="0.3">
      <c r="A84" s="549"/>
      <c r="B84" s="556" t="s">
        <v>442</v>
      </c>
      <c r="C84" s="654" t="s">
        <v>443</v>
      </c>
      <c r="D84" s="655"/>
      <c r="E84" s="35">
        <v>3</v>
      </c>
      <c r="F84" s="325" t="s">
        <v>804</v>
      </c>
      <c r="G84" s="234" t="s">
        <v>743</v>
      </c>
      <c r="H84" s="555"/>
    </row>
    <row r="85" spans="1:9" ht="15.75" hidden="1" customHeight="1" thickBot="1" x14ac:dyDescent="0.3">
      <c r="A85" s="550"/>
      <c r="B85" s="557"/>
      <c r="C85" s="646" t="s">
        <v>444</v>
      </c>
      <c r="D85" s="647"/>
      <c r="E85" s="33">
        <v>4</v>
      </c>
      <c r="F85" s="325" t="s">
        <v>804</v>
      </c>
      <c r="G85" s="234" t="s">
        <v>743</v>
      </c>
      <c r="H85" s="555"/>
    </row>
    <row r="86" spans="1:9" ht="15" hidden="1" customHeight="1" x14ac:dyDescent="0.25">
      <c r="A86" s="9"/>
      <c r="B86" s="10"/>
      <c r="C86" s="10"/>
      <c r="D86" s="10"/>
      <c r="E86" s="53"/>
      <c r="F86" s="54" t="s">
        <v>647</v>
      </c>
      <c r="G86" s="55">
        <f>SUM(G82:G85)</f>
        <v>0</v>
      </c>
    </row>
    <row r="88" spans="1:9" x14ac:dyDescent="0.25">
      <c r="F88" s="54" t="s">
        <v>784</v>
      </c>
      <c r="G88" s="55">
        <f>SUM(G76,G18,)</f>
        <v>8</v>
      </c>
    </row>
    <row r="89" spans="1:9" x14ac:dyDescent="0.25">
      <c r="F89" s="248" t="s">
        <v>785</v>
      </c>
      <c r="G89" s="247">
        <f>SUM(G57,G77)</f>
        <v>8</v>
      </c>
      <c r="H89" s="249">
        <f>G88/G89</f>
        <v>1</v>
      </c>
    </row>
    <row r="90" spans="1:9" x14ac:dyDescent="0.25">
      <c r="F90" s="393" t="s">
        <v>791</v>
      </c>
    </row>
    <row r="92" spans="1:9" s="1" customFormat="1" x14ac:dyDescent="0.25">
      <c r="A92" s="3"/>
      <c r="B92" s="1" t="s">
        <v>312</v>
      </c>
      <c r="E92" s="27"/>
      <c r="F92" s="2"/>
      <c r="G92" s="2"/>
      <c r="H92" s="4"/>
      <c r="I92"/>
    </row>
  </sheetData>
  <mergeCells count="91">
    <mergeCell ref="A1:F1"/>
    <mergeCell ref="A2:F2"/>
    <mergeCell ref="A4:E4"/>
    <mergeCell ref="F4:G4"/>
    <mergeCell ref="B5:D5"/>
    <mergeCell ref="A6:A8"/>
    <mergeCell ref="B6:D6"/>
    <mergeCell ref="H6:H8"/>
    <mergeCell ref="B7:D7"/>
    <mergeCell ref="B8:D8"/>
    <mergeCell ref="A11:F11"/>
    <mergeCell ref="A13:E13"/>
    <mergeCell ref="F13:G13"/>
    <mergeCell ref="B14:D14"/>
    <mergeCell ref="A15:A17"/>
    <mergeCell ref="B15:D15"/>
    <mergeCell ref="H15:H17"/>
    <mergeCell ref="B16:D16"/>
    <mergeCell ref="B17:D17"/>
    <mergeCell ref="A20:F20"/>
    <mergeCell ref="A22:E22"/>
    <mergeCell ref="F22:G22"/>
    <mergeCell ref="B23:D23"/>
    <mergeCell ref="A24:A26"/>
    <mergeCell ref="B24:D24"/>
    <mergeCell ref="H24:H26"/>
    <mergeCell ref="B25:D25"/>
    <mergeCell ref="B26:D26"/>
    <mergeCell ref="A39:F39"/>
    <mergeCell ref="A29:F29"/>
    <mergeCell ref="A31:E31"/>
    <mergeCell ref="F31:G31"/>
    <mergeCell ref="B32:D32"/>
    <mergeCell ref="A33:A36"/>
    <mergeCell ref="B33:D33"/>
    <mergeCell ref="H33:H36"/>
    <mergeCell ref="B34:D34"/>
    <mergeCell ref="B35:B36"/>
    <mergeCell ref="C35:D35"/>
    <mergeCell ref="C36:D36"/>
    <mergeCell ref="H43:H46"/>
    <mergeCell ref="B44:D44"/>
    <mergeCell ref="B45:B46"/>
    <mergeCell ref="C45:D45"/>
    <mergeCell ref="C46:D46"/>
    <mergeCell ref="A41:E41"/>
    <mergeCell ref="F41:G41"/>
    <mergeCell ref="B42:D42"/>
    <mergeCell ref="A43:A46"/>
    <mergeCell ref="B43:D43"/>
    <mergeCell ref="A49:F49"/>
    <mergeCell ref="A51:E51"/>
    <mergeCell ref="F51:G51"/>
    <mergeCell ref="B52:D52"/>
    <mergeCell ref="A53:A55"/>
    <mergeCell ref="B53:D53"/>
    <mergeCell ref="H53:H55"/>
    <mergeCell ref="B54:D54"/>
    <mergeCell ref="B55:D55"/>
    <mergeCell ref="A58:F58"/>
    <mergeCell ref="A61:E61"/>
    <mergeCell ref="F61:G61"/>
    <mergeCell ref="B62:D62"/>
    <mergeCell ref="A63:A65"/>
    <mergeCell ref="B63:D63"/>
    <mergeCell ref="H63:H65"/>
    <mergeCell ref="B64:D64"/>
    <mergeCell ref="B65:D65"/>
    <mergeCell ref="A78:F78"/>
    <mergeCell ref="A68:F68"/>
    <mergeCell ref="A70:E70"/>
    <mergeCell ref="F70:G70"/>
    <mergeCell ref="B71:D71"/>
    <mergeCell ref="A72:A75"/>
    <mergeCell ref="B72:B73"/>
    <mergeCell ref="C72:D72"/>
    <mergeCell ref="H72:H75"/>
    <mergeCell ref="C73:D73"/>
    <mergeCell ref="B74:B75"/>
    <mergeCell ref="C74:D74"/>
    <mergeCell ref="C75:D75"/>
    <mergeCell ref="H82:H85"/>
    <mergeCell ref="B83:D83"/>
    <mergeCell ref="B84:B85"/>
    <mergeCell ref="C84:D84"/>
    <mergeCell ref="C85:D85"/>
    <mergeCell ref="A80:E80"/>
    <mergeCell ref="F80:G80"/>
    <mergeCell ref="B81:D81"/>
    <mergeCell ref="A82:A85"/>
    <mergeCell ref="B82:D82"/>
  </mergeCells>
  <conditionalFormatting sqref="B64">
    <cfRule type="cellIs" dxfId="195" priority="291" operator="equal">
      <formula>"PR"</formula>
    </cfRule>
  </conditionalFormatting>
  <conditionalFormatting sqref="B6 B8">
    <cfRule type="cellIs" dxfId="194" priority="212" operator="equal">
      <formula>"PR"</formula>
    </cfRule>
  </conditionalFormatting>
  <conditionalFormatting sqref="B7">
    <cfRule type="cellIs" dxfId="193" priority="211" operator="equal">
      <formula>"PR"</formula>
    </cfRule>
  </conditionalFormatting>
  <conditionalFormatting sqref="B15 B17 B19">
    <cfRule type="cellIs" dxfId="192" priority="210" operator="equal">
      <formula>"PR"</formula>
    </cfRule>
  </conditionalFormatting>
  <conditionalFormatting sqref="B16">
    <cfRule type="cellIs" dxfId="191" priority="209" operator="equal">
      <formula>"PR"</formula>
    </cfRule>
  </conditionalFormatting>
  <conditionalFormatting sqref="B24 B26">
    <cfRule type="cellIs" dxfId="190" priority="208" operator="equal">
      <formula>"PR"</formula>
    </cfRule>
  </conditionalFormatting>
  <conditionalFormatting sqref="B25">
    <cfRule type="cellIs" dxfId="189" priority="207" operator="equal">
      <formula>"PR"</formula>
    </cfRule>
  </conditionalFormatting>
  <conditionalFormatting sqref="B34">
    <cfRule type="cellIs" dxfId="188" priority="204" operator="equal">
      <formula>"PR"</formula>
    </cfRule>
  </conditionalFormatting>
  <conditionalFormatting sqref="B35">
    <cfRule type="cellIs" dxfId="187" priority="206" operator="equal">
      <formula>"PR"</formula>
    </cfRule>
  </conditionalFormatting>
  <conditionalFormatting sqref="B33">
    <cfRule type="cellIs" dxfId="186" priority="205" operator="equal">
      <formula>"PR"</formula>
    </cfRule>
  </conditionalFormatting>
  <conditionalFormatting sqref="B28">
    <cfRule type="cellIs" dxfId="185" priority="203" operator="equal">
      <formula>"PR"</formula>
    </cfRule>
  </conditionalFormatting>
  <conditionalFormatting sqref="B44">
    <cfRule type="cellIs" dxfId="184" priority="201" operator="equal">
      <formula>"PR"</formula>
    </cfRule>
  </conditionalFormatting>
  <conditionalFormatting sqref="B43">
    <cfRule type="cellIs" dxfId="183" priority="202" operator="equal">
      <formula>"PR"</formula>
    </cfRule>
  </conditionalFormatting>
  <conditionalFormatting sqref="B45">
    <cfRule type="cellIs" dxfId="182" priority="200" operator="equal">
      <formula>"PR"</formula>
    </cfRule>
  </conditionalFormatting>
  <conditionalFormatting sqref="B53 B55">
    <cfRule type="cellIs" dxfId="181" priority="199" operator="equal">
      <formula>"PR"</formula>
    </cfRule>
  </conditionalFormatting>
  <conditionalFormatting sqref="B54">
    <cfRule type="cellIs" dxfId="180" priority="198" operator="equal">
      <formula>"PR"</formula>
    </cfRule>
  </conditionalFormatting>
  <conditionalFormatting sqref="B63 B65">
    <cfRule type="cellIs" dxfId="179" priority="197" operator="equal">
      <formula>"PR"</formula>
    </cfRule>
  </conditionalFormatting>
  <conditionalFormatting sqref="B72">
    <cfRule type="cellIs" dxfId="178" priority="196" operator="equal">
      <formula>"PR"</formula>
    </cfRule>
  </conditionalFormatting>
  <conditionalFormatting sqref="B74">
    <cfRule type="cellIs" dxfId="177" priority="195" operator="equal">
      <formula>"PR"</formula>
    </cfRule>
  </conditionalFormatting>
  <conditionalFormatting sqref="B83">
    <cfRule type="cellIs" dxfId="176" priority="194" operator="equal">
      <formula>"PR"</formula>
    </cfRule>
  </conditionalFormatting>
  <conditionalFormatting sqref="B82">
    <cfRule type="cellIs" dxfId="175" priority="193" operator="equal">
      <formula>"PR"</formula>
    </cfRule>
  </conditionalFormatting>
  <conditionalFormatting sqref="B84">
    <cfRule type="cellIs" dxfId="174" priority="192" operator="equal">
      <formula>"PR"</formula>
    </cfRule>
  </conditionalFormatting>
  <conditionalFormatting sqref="E6:E8 E15:E17 E24:E26 E33:E36 E43:E46 E53:E55 E63:E65 E72:E75 E82:E85 E3 E10:E12 E19:E21 E28:E30 E38:E40 E48:E50 E57:E60 E67:E69 E77:E79 E87:E1048576">
    <cfRule type="cellIs" dxfId="173" priority="145" operator="equal">
      <formula>"PR"</formula>
    </cfRule>
  </conditionalFormatting>
  <conditionalFormatting sqref="E1:E2">
    <cfRule type="cellIs" dxfId="172" priority="136" operator="equal">
      <formula>"PR"</formula>
    </cfRule>
  </conditionalFormatting>
  <conditionalFormatting sqref="E5">
    <cfRule type="cellIs" dxfId="171" priority="86" operator="equal">
      <formula>"PR"</formula>
    </cfRule>
  </conditionalFormatting>
  <conditionalFormatting sqref="G5">
    <cfRule type="cellIs" dxfId="170" priority="85" operator="equal">
      <formula>"PR"</formula>
    </cfRule>
  </conditionalFormatting>
  <conditionalFormatting sqref="E14">
    <cfRule type="cellIs" dxfId="169" priority="84" operator="equal">
      <formula>"PR"</formula>
    </cfRule>
  </conditionalFormatting>
  <conditionalFormatting sqref="G14">
    <cfRule type="cellIs" dxfId="168" priority="83" operator="equal">
      <formula>"PR"</formula>
    </cfRule>
  </conditionalFormatting>
  <conditionalFormatting sqref="E23">
    <cfRule type="cellIs" dxfId="167" priority="82" operator="equal">
      <formula>"PR"</formula>
    </cfRule>
  </conditionalFormatting>
  <conditionalFormatting sqref="G23">
    <cfRule type="cellIs" dxfId="166" priority="81" operator="equal">
      <formula>"PR"</formula>
    </cfRule>
  </conditionalFormatting>
  <conditionalFormatting sqref="E32">
    <cfRule type="cellIs" dxfId="165" priority="80" operator="equal">
      <formula>"PR"</formula>
    </cfRule>
  </conditionalFormatting>
  <conditionalFormatting sqref="G32">
    <cfRule type="cellIs" dxfId="164" priority="79" operator="equal">
      <formula>"PR"</formula>
    </cfRule>
  </conditionalFormatting>
  <conditionalFormatting sqref="E42">
    <cfRule type="cellIs" dxfId="163" priority="78" operator="equal">
      <formula>"PR"</formula>
    </cfRule>
  </conditionalFormatting>
  <conditionalFormatting sqref="G42">
    <cfRule type="cellIs" dxfId="162" priority="77" operator="equal">
      <formula>"PR"</formula>
    </cfRule>
  </conditionalFormatting>
  <conditionalFormatting sqref="E52">
    <cfRule type="cellIs" dxfId="161" priority="76" operator="equal">
      <formula>"PR"</formula>
    </cfRule>
  </conditionalFormatting>
  <conditionalFormatting sqref="G52">
    <cfRule type="cellIs" dxfId="160" priority="75" operator="equal">
      <formula>"PR"</formula>
    </cfRule>
  </conditionalFormatting>
  <conditionalFormatting sqref="E62">
    <cfRule type="cellIs" dxfId="159" priority="74" operator="equal">
      <formula>"PR"</formula>
    </cfRule>
  </conditionalFormatting>
  <conditionalFormatting sqref="G62">
    <cfRule type="cellIs" dxfId="158" priority="73" operator="equal">
      <formula>"PR"</formula>
    </cfRule>
  </conditionalFormatting>
  <conditionalFormatting sqref="E71">
    <cfRule type="cellIs" dxfId="157" priority="72" operator="equal">
      <formula>"PR"</formula>
    </cfRule>
  </conditionalFormatting>
  <conditionalFormatting sqref="G71">
    <cfRule type="cellIs" dxfId="156" priority="71" operator="equal">
      <formula>"PR"</formula>
    </cfRule>
  </conditionalFormatting>
  <conditionalFormatting sqref="E81">
    <cfRule type="cellIs" dxfId="155" priority="70" operator="equal">
      <formula>"PR"</formula>
    </cfRule>
  </conditionalFormatting>
  <conditionalFormatting sqref="G81">
    <cfRule type="cellIs" dxfId="154" priority="69" operator="equal">
      <formula>"PR"</formula>
    </cfRule>
  </conditionalFormatting>
  <conditionalFormatting sqref="E9">
    <cfRule type="cellIs" dxfId="153" priority="21" operator="equal">
      <formula>"PR"</formula>
    </cfRule>
  </conditionalFormatting>
  <conditionalFormatting sqref="E18">
    <cfRule type="cellIs" dxfId="152" priority="20" operator="equal">
      <formula>"PR"</formula>
    </cfRule>
  </conditionalFormatting>
  <conditionalFormatting sqref="E27">
    <cfRule type="cellIs" dxfId="151" priority="19" operator="equal">
      <formula>"PR"</formula>
    </cfRule>
  </conditionalFormatting>
  <conditionalFormatting sqref="E37">
    <cfRule type="cellIs" dxfId="150" priority="18" operator="equal">
      <formula>"PR"</formula>
    </cfRule>
  </conditionalFormatting>
  <conditionalFormatting sqref="E47">
    <cfRule type="cellIs" dxfId="149" priority="17" operator="equal">
      <formula>"PR"</formula>
    </cfRule>
  </conditionalFormatting>
  <conditionalFormatting sqref="E56">
    <cfRule type="cellIs" dxfId="148" priority="16" operator="equal">
      <formula>"PR"</formula>
    </cfRule>
  </conditionalFormatting>
  <conditionalFormatting sqref="E66">
    <cfRule type="cellIs" dxfId="147" priority="15" operator="equal">
      <formula>"PR"</formula>
    </cfRule>
  </conditionalFormatting>
  <conditionalFormatting sqref="E76">
    <cfRule type="cellIs" dxfId="146" priority="14" operator="equal">
      <formula>"PR"</formula>
    </cfRule>
  </conditionalFormatting>
  <conditionalFormatting sqref="E86">
    <cfRule type="cellIs" dxfId="145" priority="13" operator="equal">
      <formula>"PR"</formula>
    </cfRule>
  </conditionalFormatting>
  <pageMargins left="0.82677165354330717" right="0.54" top="0.57999999999999996" bottom="0.78" header="0.16" footer="0.16"/>
  <pageSetup paperSize="9" scale="48" orientation="landscape"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5"/>
  <sheetViews>
    <sheetView view="pageBreakPreview" topLeftCell="A40" zoomScale="80" zoomScaleNormal="62" zoomScaleSheetLayoutView="80" workbookViewId="0">
      <pane xSplit="1" topLeftCell="B1" activePane="topRight" state="frozen"/>
      <selection activeCell="B6" sqref="B6:D6"/>
      <selection pane="topRight" activeCell="F13" sqref="F13"/>
    </sheetView>
  </sheetViews>
  <sheetFormatPr baseColWidth="10" defaultRowHeight="15" x14ac:dyDescent="0.25"/>
  <cols>
    <col min="1" max="1" width="19.5703125" style="3" customWidth="1"/>
    <col min="2" max="2" width="38.5703125" style="1" customWidth="1"/>
    <col min="3" max="3" width="31.140625" style="1" customWidth="1"/>
    <col min="4" max="4" width="38.7109375" style="1" customWidth="1"/>
    <col min="5" max="5" width="6.85546875" style="27" customWidth="1"/>
    <col min="6" max="6" width="78.42578125" style="2" customWidth="1"/>
    <col min="7" max="7" width="8.5703125" style="2" customWidth="1"/>
    <col min="8" max="8" width="7.28515625" style="4" customWidth="1"/>
  </cols>
  <sheetData>
    <row r="1" spans="1:9" s="4" customFormat="1" ht="43.5" customHeight="1" thickBot="1" x14ac:dyDescent="0.3">
      <c r="A1" s="635" t="s">
        <v>446</v>
      </c>
      <c r="B1" s="636"/>
      <c r="C1" s="636"/>
      <c r="D1" s="636"/>
      <c r="E1" s="636"/>
      <c r="F1" s="636"/>
      <c r="G1" s="140"/>
      <c r="H1" s="110"/>
    </row>
    <row r="2" spans="1:9" s="52" customFormat="1" ht="24.75" customHeight="1" x14ac:dyDescent="0.25">
      <c r="A2" s="710" t="s">
        <v>160</v>
      </c>
      <c r="B2" s="710"/>
      <c r="C2" s="710"/>
      <c r="D2" s="710"/>
      <c r="E2" s="710"/>
      <c r="F2" s="710"/>
      <c r="G2" s="141"/>
      <c r="H2" s="112"/>
    </row>
    <row r="3" spans="1:9" s="4" customFormat="1" ht="19.5" customHeight="1" thickBot="1" x14ac:dyDescent="0.3">
      <c r="A3" s="168" t="s">
        <v>447</v>
      </c>
      <c r="B3" s="169"/>
      <c r="C3" s="169"/>
      <c r="D3" s="169"/>
      <c r="E3" s="170"/>
      <c r="F3" s="169"/>
      <c r="G3" s="169"/>
      <c r="H3" s="110"/>
    </row>
    <row r="4" spans="1:9" s="4" customFormat="1" ht="14.25" customHeight="1" thickBot="1" x14ac:dyDescent="0.3">
      <c r="A4" s="638" t="s">
        <v>644</v>
      </c>
      <c r="B4" s="639"/>
      <c r="C4" s="639"/>
      <c r="D4" s="639"/>
      <c r="E4" s="640"/>
      <c r="F4" s="641" t="s">
        <v>645</v>
      </c>
      <c r="G4" s="642"/>
      <c r="H4" s="110"/>
    </row>
    <row r="5" spans="1:9" s="51" customFormat="1" ht="10.5" customHeight="1" thickBot="1" x14ac:dyDescent="0.25">
      <c r="A5" s="113" t="s">
        <v>15</v>
      </c>
      <c r="B5" s="643" t="s">
        <v>15</v>
      </c>
      <c r="C5" s="643"/>
      <c r="D5" s="643"/>
      <c r="E5" s="113" t="s">
        <v>16</v>
      </c>
      <c r="F5" s="113" t="s">
        <v>646</v>
      </c>
      <c r="G5" s="113" t="s">
        <v>16</v>
      </c>
      <c r="H5" s="114"/>
    </row>
    <row r="6" spans="1:9" ht="66.75" customHeight="1" thickBot="1" x14ac:dyDescent="0.3">
      <c r="A6" s="142" t="s">
        <v>448</v>
      </c>
      <c r="B6" s="659" t="s">
        <v>450</v>
      </c>
      <c r="C6" s="660"/>
      <c r="D6" s="661"/>
      <c r="E6" s="143" t="s">
        <v>1</v>
      </c>
      <c r="F6" s="250" t="s">
        <v>892</v>
      </c>
      <c r="G6" s="251" t="s">
        <v>1</v>
      </c>
      <c r="H6" s="145" t="str">
        <f>G6</f>
        <v>PR</v>
      </c>
    </row>
    <row r="7" spans="1:9" ht="66.75" customHeight="1" thickBot="1" x14ac:dyDescent="0.3">
      <c r="A7" s="142" t="s">
        <v>449</v>
      </c>
      <c r="B7" s="659" t="s">
        <v>451</v>
      </c>
      <c r="C7" s="660"/>
      <c r="D7" s="661"/>
      <c r="E7" s="143" t="s">
        <v>1</v>
      </c>
      <c r="F7" s="394" t="s">
        <v>888</v>
      </c>
      <c r="G7" s="328" t="s">
        <v>1</v>
      </c>
      <c r="H7" s="152" t="str">
        <f>G7</f>
        <v>PR</v>
      </c>
    </row>
    <row r="8" spans="1:9" ht="50.25" customHeight="1" x14ac:dyDescent="0.25">
      <c r="A8" s="595" t="s">
        <v>452</v>
      </c>
      <c r="B8" s="625" t="s">
        <v>692</v>
      </c>
      <c r="C8" s="627" t="s">
        <v>453</v>
      </c>
      <c r="D8" s="628"/>
      <c r="E8" s="124">
        <v>1</v>
      </c>
      <c r="F8" s="369" t="s">
        <v>810</v>
      </c>
      <c r="G8" s="312"/>
      <c r="H8" s="601">
        <f>SUM(G8:G11)</f>
        <v>7</v>
      </c>
    </row>
    <row r="9" spans="1:9" ht="56.25" customHeight="1" x14ac:dyDescent="0.25">
      <c r="A9" s="596"/>
      <c r="B9" s="622"/>
      <c r="C9" s="614" t="s">
        <v>454</v>
      </c>
      <c r="D9" s="615"/>
      <c r="E9" s="122">
        <v>2</v>
      </c>
      <c r="F9" s="377" t="s">
        <v>813</v>
      </c>
      <c r="G9" s="312"/>
      <c r="H9" s="602"/>
    </row>
    <row r="10" spans="1:9" ht="93.75" customHeight="1" x14ac:dyDescent="0.25">
      <c r="A10" s="596"/>
      <c r="B10" s="626"/>
      <c r="C10" s="629" t="s">
        <v>693</v>
      </c>
      <c r="D10" s="630"/>
      <c r="E10" s="125">
        <v>5</v>
      </c>
      <c r="F10" s="471" t="s">
        <v>889</v>
      </c>
      <c r="G10" s="378">
        <v>5</v>
      </c>
      <c r="H10" s="602"/>
    </row>
    <row r="11" spans="1:9" ht="69" customHeight="1" thickBot="1" x14ac:dyDescent="0.3">
      <c r="A11" s="597"/>
      <c r="B11" s="171" t="s">
        <v>694</v>
      </c>
      <c r="C11" s="606" t="s">
        <v>456</v>
      </c>
      <c r="D11" s="608"/>
      <c r="E11" s="127">
        <v>2</v>
      </c>
      <c r="F11" s="472" t="s">
        <v>890</v>
      </c>
      <c r="G11" s="378">
        <v>2</v>
      </c>
      <c r="H11" s="609"/>
    </row>
    <row r="12" spans="1:9" ht="54" customHeight="1" thickBot="1" x14ac:dyDescent="0.3">
      <c r="A12" s="595" t="s">
        <v>458</v>
      </c>
      <c r="B12" s="598" t="s">
        <v>460</v>
      </c>
      <c r="C12" s="599"/>
      <c r="D12" s="600"/>
      <c r="E12" s="115">
        <v>1</v>
      </c>
      <c r="F12" s="447" t="s">
        <v>969</v>
      </c>
      <c r="G12" s="221"/>
      <c r="H12" s="601">
        <f>SUM(G12:G13)</f>
        <v>3</v>
      </c>
    </row>
    <row r="13" spans="1:9" ht="66" customHeight="1" thickBot="1" x14ac:dyDescent="0.3">
      <c r="A13" s="597"/>
      <c r="B13" s="606" t="s">
        <v>459</v>
      </c>
      <c r="C13" s="607"/>
      <c r="D13" s="608"/>
      <c r="E13" s="117">
        <v>3</v>
      </c>
      <c r="F13" s="447" t="s">
        <v>967</v>
      </c>
      <c r="G13" s="221">
        <v>3</v>
      </c>
      <c r="H13" s="602"/>
    </row>
    <row r="14" spans="1:9" ht="15.75" customHeight="1" x14ac:dyDescent="0.25">
      <c r="A14" s="135"/>
      <c r="B14" s="136"/>
      <c r="C14" s="136"/>
      <c r="D14" s="136"/>
      <c r="E14" s="137"/>
      <c r="F14" s="138" t="s">
        <v>647</v>
      </c>
      <c r="G14" s="139">
        <f>SUM(G6:G13)</f>
        <v>10</v>
      </c>
      <c r="H14" s="110"/>
    </row>
    <row r="15" spans="1:9" ht="18.75" customHeight="1" x14ac:dyDescent="0.25">
      <c r="F15" s="248" t="s">
        <v>795</v>
      </c>
      <c r="G15" s="247">
        <f>SUM(E10:E13)-E12</f>
        <v>10</v>
      </c>
      <c r="H15" s="329">
        <f>G14/G15</f>
        <v>1</v>
      </c>
    </row>
    <row r="16" spans="1:9" ht="13.9" hidden="1" customHeight="1" x14ac:dyDescent="0.25">
      <c r="A16" s="707" t="s">
        <v>461</v>
      </c>
      <c r="B16" s="707"/>
      <c r="C16" s="707"/>
      <c r="D16" s="707"/>
      <c r="E16" s="707"/>
      <c r="F16" s="707"/>
      <c r="G16" s="25"/>
      <c r="I16" s="12"/>
    </row>
    <row r="17" spans="1:9" s="4" customFormat="1" ht="19.149999999999999" hidden="1" customHeight="1" x14ac:dyDescent="0.25">
      <c r="A17" s="17" t="s">
        <v>411</v>
      </c>
      <c r="B17" s="16"/>
      <c r="C17" s="16"/>
      <c r="D17" s="16"/>
      <c r="E17" s="29"/>
      <c r="F17" s="16"/>
      <c r="G17" s="16"/>
    </row>
    <row r="18" spans="1:9" s="4" customFormat="1" ht="13.9" hidden="1" customHeight="1" thickBot="1" x14ac:dyDescent="0.3">
      <c r="A18" s="571" t="s">
        <v>644</v>
      </c>
      <c r="B18" s="572"/>
      <c r="C18" s="572"/>
      <c r="D18" s="572"/>
      <c r="E18" s="573"/>
      <c r="F18" s="574" t="s">
        <v>645</v>
      </c>
      <c r="G18" s="575"/>
    </row>
    <row r="19" spans="1:9" s="51" customFormat="1" ht="10.5" hidden="1" customHeight="1" thickBot="1" x14ac:dyDescent="0.25">
      <c r="A19" s="50" t="s">
        <v>15</v>
      </c>
      <c r="B19" s="576" t="s">
        <v>15</v>
      </c>
      <c r="C19" s="576"/>
      <c r="D19" s="576"/>
      <c r="E19" s="50" t="s">
        <v>16</v>
      </c>
      <c r="F19" s="50" t="s">
        <v>646</v>
      </c>
      <c r="G19" s="50" t="s">
        <v>16</v>
      </c>
      <c r="H19" s="76"/>
    </row>
    <row r="20" spans="1:9" ht="66.599999999999994" hidden="1" customHeight="1" thickBot="1" x14ac:dyDescent="0.3">
      <c r="A20" s="11" t="s">
        <v>448</v>
      </c>
      <c r="B20" s="566" t="s">
        <v>450</v>
      </c>
      <c r="C20" s="567"/>
      <c r="D20" s="568"/>
      <c r="E20" s="31" t="s">
        <v>1</v>
      </c>
      <c r="F20" s="62"/>
      <c r="G20" s="63"/>
      <c r="H20" s="80">
        <f>G20</f>
        <v>0</v>
      </c>
    </row>
    <row r="21" spans="1:9" ht="66.599999999999994" hidden="1" customHeight="1" thickBot="1" x14ac:dyDescent="0.3">
      <c r="A21" s="11" t="s">
        <v>449</v>
      </c>
      <c r="B21" s="566" t="s">
        <v>451</v>
      </c>
      <c r="C21" s="567"/>
      <c r="D21" s="568"/>
      <c r="E21" s="31" t="s">
        <v>1</v>
      </c>
      <c r="F21" s="68"/>
      <c r="G21" s="69"/>
      <c r="H21" s="78">
        <f>G21</f>
        <v>0</v>
      </c>
    </row>
    <row r="22" spans="1:9" ht="49.9" hidden="1" customHeight="1" x14ac:dyDescent="0.25">
      <c r="A22" s="548" t="s">
        <v>452</v>
      </c>
      <c r="B22" s="648" t="s">
        <v>462</v>
      </c>
      <c r="C22" s="650" t="s">
        <v>453</v>
      </c>
      <c r="D22" s="651"/>
      <c r="E22" s="34">
        <v>1</v>
      </c>
      <c r="F22" s="60"/>
      <c r="G22" s="61"/>
      <c r="H22" s="554">
        <f>SUM(G22:G25)</f>
        <v>0</v>
      </c>
    </row>
    <row r="23" spans="1:9" ht="55.9" hidden="1" customHeight="1" x14ac:dyDescent="0.25">
      <c r="A23" s="549"/>
      <c r="B23" s="649"/>
      <c r="C23" s="644" t="s">
        <v>454</v>
      </c>
      <c r="D23" s="645"/>
      <c r="E23" s="43">
        <v>2</v>
      </c>
      <c r="F23" s="60"/>
      <c r="G23" s="61"/>
      <c r="H23" s="555"/>
    </row>
    <row r="24" spans="1:9" ht="93.6" hidden="1" customHeight="1" x14ac:dyDescent="0.25">
      <c r="A24" s="549"/>
      <c r="B24" s="677"/>
      <c r="C24" s="685" t="s">
        <v>455</v>
      </c>
      <c r="D24" s="686"/>
      <c r="E24" s="42">
        <v>5</v>
      </c>
      <c r="F24" s="60"/>
      <c r="G24" s="61"/>
      <c r="H24" s="555"/>
    </row>
    <row r="25" spans="1:9" ht="69" hidden="1" customHeight="1" thickBot="1" x14ac:dyDescent="0.3">
      <c r="A25" s="550"/>
      <c r="B25" s="92" t="s">
        <v>457</v>
      </c>
      <c r="C25" s="563" t="s">
        <v>456</v>
      </c>
      <c r="D25" s="565"/>
      <c r="E25" s="40">
        <v>2</v>
      </c>
      <c r="F25" s="58"/>
      <c r="G25" s="59"/>
      <c r="H25" s="562"/>
    </row>
    <row r="26" spans="1:9" ht="54" hidden="1" customHeight="1" x14ac:dyDescent="0.25">
      <c r="A26" s="548" t="s">
        <v>458</v>
      </c>
      <c r="B26" s="551" t="s">
        <v>479</v>
      </c>
      <c r="C26" s="552"/>
      <c r="D26" s="553"/>
      <c r="E26" s="36">
        <v>1</v>
      </c>
      <c r="F26" s="56"/>
      <c r="G26" s="57"/>
      <c r="H26" s="554">
        <f>SUM(G26:G27)</f>
        <v>0</v>
      </c>
    </row>
    <row r="27" spans="1:9" ht="66" hidden="1" customHeight="1" thickBot="1" x14ac:dyDescent="0.3">
      <c r="A27" s="550"/>
      <c r="B27" s="563" t="s">
        <v>480</v>
      </c>
      <c r="C27" s="564"/>
      <c r="D27" s="565"/>
      <c r="E27" s="37">
        <v>3</v>
      </c>
      <c r="F27" s="58"/>
      <c r="G27" s="59"/>
      <c r="H27" s="555"/>
    </row>
    <row r="28" spans="1:9" ht="0.75" hidden="1" customHeight="1" x14ac:dyDescent="0.25">
      <c r="A28" s="9"/>
      <c r="B28" s="10"/>
      <c r="C28" s="10"/>
      <c r="D28" s="10"/>
      <c r="E28" s="53"/>
      <c r="F28" s="54" t="s">
        <v>647</v>
      </c>
      <c r="G28" s="55">
        <f>SUM(G20:G27)</f>
        <v>0</v>
      </c>
    </row>
    <row r="29" spans="1:9" hidden="1" x14ac:dyDescent="0.25"/>
    <row r="30" spans="1:9" ht="14.25" customHeight="1" x14ac:dyDescent="0.25">
      <c r="A30" s="707" t="s">
        <v>461</v>
      </c>
      <c r="B30" s="707"/>
      <c r="C30" s="707"/>
      <c r="D30" s="707"/>
      <c r="E30" s="707"/>
      <c r="F30" s="707"/>
      <c r="G30" s="25"/>
      <c r="I30" s="12"/>
    </row>
    <row r="31" spans="1:9" s="4" customFormat="1" ht="19.5" customHeight="1" thickBot="1" x14ac:dyDescent="0.3">
      <c r="A31" s="17" t="s">
        <v>463</v>
      </c>
      <c r="B31" s="16"/>
      <c r="C31" s="16"/>
      <c r="D31" s="16"/>
      <c r="E31" s="29"/>
      <c r="F31" s="16"/>
      <c r="G31" s="16"/>
    </row>
    <row r="32" spans="1:9" s="4" customFormat="1" ht="14.25" customHeight="1" thickBot="1" x14ac:dyDescent="0.3">
      <c r="A32" s="571" t="s">
        <v>644</v>
      </c>
      <c r="B32" s="572"/>
      <c r="C32" s="572"/>
      <c r="D32" s="572"/>
      <c r="E32" s="573"/>
      <c r="F32" s="574" t="s">
        <v>645</v>
      </c>
      <c r="G32" s="575"/>
    </row>
    <row r="33" spans="1:9" s="51" customFormat="1" ht="10.5" customHeight="1" thickBot="1" x14ac:dyDescent="0.25">
      <c r="A33" s="50" t="s">
        <v>15</v>
      </c>
      <c r="B33" s="576" t="s">
        <v>15</v>
      </c>
      <c r="C33" s="576"/>
      <c r="D33" s="576"/>
      <c r="E33" s="50" t="s">
        <v>16</v>
      </c>
      <c r="F33" s="50" t="s">
        <v>646</v>
      </c>
      <c r="G33" s="50" t="s">
        <v>16</v>
      </c>
      <c r="H33" s="76"/>
    </row>
    <row r="34" spans="1:9" ht="106.5" customHeight="1" thickBot="1" x14ac:dyDescent="0.3">
      <c r="A34" s="11" t="s">
        <v>464</v>
      </c>
      <c r="B34" s="566" t="s">
        <v>465</v>
      </c>
      <c r="C34" s="567"/>
      <c r="D34" s="568"/>
      <c r="E34" s="31" t="s">
        <v>1</v>
      </c>
      <c r="F34" s="473" t="s">
        <v>894</v>
      </c>
      <c r="G34" s="230" t="s">
        <v>1</v>
      </c>
      <c r="H34" s="80" t="str">
        <f>G34</f>
        <v>PR</v>
      </c>
    </row>
    <row r="35" spans="1:9" ht="24.75" customHeight="1" x14ac:dyDescent="0.25">
      <c r="A35" s="548" t="s">
        <v>466</v>
      </c>
      <c r="B35" s="683" t="s">
        <v>467</v>
      </c>
      <c r="C35" s="551" t="s">
        <v>468</v>
      </c>
      <c r="D35" s="553"/>
      <c r="E35" s="34">
        <v>1</v>
      </c>
      <c r="F35" s="330" t="s">
        <v>787</v>
      </c>
      <c r="G35" s="258"/>
      <c r="H35" s="554">
        <f>SUM(G35:G39)</f>
        <v>4</v>
      </c>
    </row>
    <row r="36" spans="1:9" ht="24.75" customHeight="1" x14ac:dyDescent="0.25">
      <c r="A36" s="549"/>
      <c r="B36" s="699"/>
      <c r="C36" s="662" t="s">
        <v>469</v>
      </c>
      <c r="D36" s="664"/>
      <c r="E36" s="43">
        <v>2</v>
      </c>
      <c r="F36" s="330" t="s">
        <v>787</v>
      </c>
      <c r="G36" s="258"/>
      <c r="H36" s="555"/>
    </row>
    <row r="37" spans="1:9" ht="24.75" customHeight="1" x14ac:dyDescent="0.25">
      <c r="A37" s="549"/>
      <c r="B37" s="699"/>
      <c r="C37" s="662" t="s">
        <v>470</v>
      </c>
      <c r="D37" s="664"/>
      <c r="E37" s="38">
        <v>3</v>
      </c>
      <c r="F37" s="330" t="s">
        <v>787</v>
      </c>
      <c r="G37" s="258"/>
      <c r="H37" s="555"/>
    </row>
    <row r="38" spans="1:9" ht="36" customHeight="1" x14ac:dyDescent="0.25">
      <c r="A38" s="549"/>
      <c r="B38" s="684"/>
      <c r="C38" s="662" t="s">
        <v>471</v>
      </c>
      <c r="D38" s="664"/>
      <c r="E38" s="42">
        <v>4</v>
      </c>
      <c r="F38" s="370" t="s">
        <v>893</v>
      </c>
      <c r="G38" s="258">
        <v>4</v>
      </c>
      <c r="H38" s="555"/>
    </row>
    <row r="39" spans="1:9" ht="25.15" customHeight="1" thickBot="1" x14ac:dyDescent="0.3">
      <c r="A39" s="550"/>
      <c r="B39" s="92" t="s">
        <v>472</v>
      </c>
      <c r="C39" s="563" t="s">
        <v>473</v>
      </c>
      <c r="D39" s="565"/>
      <c r="E39" s="40" t="s">
        <v>1</v>
      </c>
      <c r="F39" s="371" t="s">
        <v>796</v>
      </c>
      <c r="G39" s="372" t="s">
        <v>1</v>
      </c>
      <c r="H39" s="562"/>
    </row>
    <row r="40" spans="1:9" ht="24.75" customHeight="1" thickBot="1" x14ac:dyDescent="0.3">
      <c r="A40" s="548" t="s">
        <v>474</v>
      </c>
      <c r="B40" s="648" t="s">
        <v>475</v>
      </c>
      <c r="C40" s="650" t="s">
        <v>476</v>
      </c>
      <c r="D40" s="651"/>
      <c r="E40" s="34">
        <v>1</v>
      </c>
      <c r="F40" s="330" t="s">
        <v>787</v>
      </c>
      <c r="G40" s="277"/>
      <c r="H40" s="554">
        <f>SUM(G40:G42)</f>
        <v>2</v>
      </c>
    </row>
    <row r="41" spans="1:9" ht="24.75" customHeight="1" thickBot="1" x14ac:dyDescent="0.3">
      <c r="A41" s="549"/>
      <c r="B41" s="649"/>
      <c r="C41" s="644" t="s">
        <v>477</v>
      </c>
      <c r="D41" s="645"/>
      <c r="E41" s="35">
        <v>2</v>
      </c>
      <c r="F41" s="455" t="s">
        <v>891</v>
      </c>
      <c r="G41" s="277">
        <v>2</v>
      </c>
      <c r="H41" s="555"/>
    </row>
    <row r="42" spans="1:9" ht="24.75" customHeight="1" thickBot="1" x14ac:dyDescent="0.3">
      <c r="A42" s="550"/>
      <c r="B42" s="557"/>
      <c r="C42" s="646" t="s">
        <v>478</v>
      </c>
      <c r="D42" s="647"/>
      <c r="E42" s="33">
        <v>3</v>
      </c>
      <c r="F42" s="317" t="s">
        <v>747</v>
      </c>
      <c r="G42" s="265">
        <v>0</v>
      </c>
      <c r="H42" s="562"/>
    </row>
    <row r="43" spans="1:9" ht="54" customHeight="1" x14ac:dyDescent="0.25">
      <c r="A43" s="548" t="s">
        <v>458</v>
      </c>
      <c r="B43" s="551" t="s">
        <v>479</v>
      </c>
      <c r="C43" s="552"/>
      <c r="D43" s="553"/>
      <c r="E43" s="36">
        <v>1</v>
      </c>
      <c r="F43" s="330" t="s">
        <v>968</v>
      </c>
      <c r="G43" s="227">
        <v>1</v>
      </c>
      <c r="H43" s="554">
        <f>SUM(G43:G44)</f>
        <v>1</v>
      </c>
    </row>
    <row r="44" spans="1:9" ht="66" customHeight="1" thickBot="1" x14ac:dyDescent="0.3">
      <c r="A44" s="550"/>
      <c r="B44" s="563" t="s">
        <v>480</v>
      </c>
      <c r="C44" s="564"/>
      <c r="D44" s="565"/>
      <c r="E44" s="37">
        <v>3</v>
      </c>
      <c r="F44" s="317" t="s">
        <v>747</v>
      </c>
      <c r="G44" s="260">
        <v>0</v>
      </c>
      <c r="H44" s="555"/>
    </row>
    <row r="45" spans="1:9" ht="16.149999999999999" customHeight="1" x14ac:dyDescent="0.25">
      <c r="A45" s="9"/>
      <c r="B45" s="10"/>
      <c r="C45" s="10"/>
      <c r="D45" s="10"/>
      <c r="E45" s="53"/>
      <c r="F45" s="54" t="s">
        <v>647</v>
      </c>
      <c r="G45" s="55">
        <f>SUM(G34:G44)</f>
        <v>7</v>
      </c>
    </row>
    <row r="46" spans="1:9" ht="18" customHeight="1" x14ac:dyDescent="0.25">
      <c r="F46" s="248" t="s">
        <v>795</v>
      </c>
      <c r="G46" s="247">
        <f>SUM(E38,E42,E44)</f>
        <v>10</v>
      </c>
      <c r="H46" s="329">
        <f>G45/G46</f>
        <v>0.7</v>
      </c>
    </row>
    <row r="47" spans="1:9" ht="13.9" hidden="1" customHeight="1" x14ac:dyDescent="0.25">
      <c r="A47" s="707" t="s">
        <v>461</v>
      </c>
      <c r="B47" s="707"/>
      <c r="C47" s="707"/>
      <c r="D47" s="707"/>
      <c r="E47" s="707"/>
      <c r="F47" s="707"/>
      <c r="G47" s="25"/>
      <c r="I47" s="12"/>
    </row>
    <row r="48" spans="1:9" s="4" customFormat="1" ht="19.149999999999999" hidden="1" customHeight="1" x14ac:dyDescent="0.25">
      <c r="A48" s="17" t="s">
        <v>420</v>
      </c>
      <c r="B48" s="16"/>
      <c r="C48" s="16"/>
      <c r="D48" s="16"/>
      <c r="E48" s="29"/>
      <c r="F48" s="16"/>
      <c r="G48" s="16"/>
    </row>
    <row r="49" spans="1:9" s="4" customFormat="1" ht="13.9" hidden="1" customHeight="1" thickBot="1" x14ac:dyDescent="0.3">
      <c r="A49" s="571" t="s">
        <v>644</v>
      </c>
      <c r="B49" s="572"/>
      <c r="C49" s="572"/>
      <c r="D49" s="572"/>
      <c r="E49" s="573"/>
      <c r="F49" s="574" t="s">
        <v>645</v>
      </c>
      <c r="G49" s="575"/>
    </row>
    <row r="50" spans="1:9" s="51" customFormat="1" ht="10.15" hidden="1" customHeight="1" thickBot="1" x14ac:dyDescent="0.25">
      <c r="A50" s="50" t="s">
        <v>15</v>
      </c>
      <c r="B50" s="576" t="s">
        <v>15</v>
      </c>
      <c r="C50" s="576"/>
      <c r="D50" s="576"/>
      <c r="E50" s="50" t="s">
        <v>16</v>
      </c>
      <c r="F50" s="50" t="s">
        <v>646</v>
      </c>
      <c r="G50" s="50" t="s">
        <v>16</v>
      </c>
      <c r="H50" s="76"/>
    </row>
    <row r="51" spans="1:9" ht="49.9" hidden="1" customHeight="1" x14ac:dyDescent="0.25">
      <c r="A51" s="548" t="s">
        <v>464</v>
      </c>
      <c r="B51" s="683" t="s">
        <v>483</v>
      </c>
      <c r="C51" s="650" t="s">
        <v>481</v>
      </c>
      <c r="D51" s="651"/>
      <c r="E51" s="34" t="s">
        <v>1</v>
      </c>
      <c r="F51" s="60"/>
      <c r="G51" s="61"/>
      <c r="H51" s="555">
        <f>SUM(G51:G53)</f>
        <v>0</v>
      </c>
    </row>
    <row r="52" spans="1:9" ht="81.599999999999994" hidden="1" customHeight="1" x14ac:dyDescent="0.25">
      <c r="A52" s="549"/>
      <c r="B52" s="684"/>
      <c r="C52" s="685" t="s">
        <v>482</v>
      </c>
      <c r="D52" s="686"/>
      <c r="E52" s="43">
        <v>3</v>
      </c>
      <c r="F52" s="60"/>
      <c r="G52" s="61"/>
      <c r="H52" s="555"/>
    </row>
    <row r="53" spans="1:9" ht="72.599999999999994" hidden="1" customHeight="1" thickBot="1" x14ac:dyDescent="0.3">
      <c r="A53" s="550"/>
      <c r="B53" s="92" t="s">
        <v>484</v>
      </c>
      <c r="C53" s="563" t="s">
        <v>485</v>
      </c>
      <c r="D53" s="565"/>
      <c r="E53" s="40">
        <v>3</v>
      </c>
      <c r="F53" s="58"/>
      <c r="G53" s="59"/>
      <c r="H53" s="562"/>
    </row>
    <row r="54" spans="1:9" ht="81.599999999999994" hidden="1" customHeight="1" x14ac:dyDescent="0.25">
      <c r="A54" s="548" t="s">
        <v>466</v>
      </c>
      <c r="B54" s="91" t="s">
        <v>483</v>
      </c>
      <c r="C54" s="551" t="s">
        <v>486</v>
      </c>
      <c r="D54" s="553"/>
      <c r="E54" s="43">
        <v>2</v>
      </c>
      <c r="F54" s="60"/>
      <c r="G54" s="61"/>
      <c r="H54" s="554">
        <f>SUM(G54:G55)</f>
        <v>0</v>
      </c>
    </row>
    <row r="55" spans="1:9" ht="72.599999999999994" hidden="1" customHeight="1" thickBot="1" x14ac:dyDescent="0.3">
      <c r="A55" s="550"/>
      <c r="B55" s="92" t="s">
        <v>484</v>
      </c>
      <c r="C55" s="563" t="s">
        <v>487</v>
      </c>
      <c r="D55" s="565"/>
      <c r="E55" s="40">
        <v>2</v>
      </c>
      <c r="F55" s="58"/>
      <c r="G55" s="59"/>
      <c r="H55" s="562"/>
    </row>
    <row r="56" spans="1:9" ht="66.599999999999994" hidden="1" customHeight="1" thickBot="1" x14ac:dyDescent="0.3">
      <c r="A56" s="11" t="s">
        <v>474</v>
      </c>
      <c r="B56" s="566" t="s">
        <v>488</v>
      </c>
      <c r="C56" s="567"/>
      <c r="D56" s="568"/>
      <c r="E56" s="31" t="s">
        <v>490</v>
      </c>
      <c r="F56" s="62"/>
      <c r="G56" s="63"/>
      <c r="H56" s="78">
        <f>G56</f>
        <v>0</v>
      </c>
    </row>
    <row r="57" spans="1:9" ht="66.599999999999994" hidden="1" customHeight="1" thickBot="1" x14ac:dyDescent="0.3">
      <c r="A57" s="11" t="s">
        <v>458</v>
      </c>
      <c r="B57" s="566" t="s">
        <v>489</v>
      </c>
      <c r="C57" s="567"/>
      <c r="D57" s="568"/>
      <c r="E57" s="31">
        <v>2</v>
      </c>
      <c r="F57" s="62"/>
      <c r="G57" s="63"/>
      <c r="H57" s="79">
        <f>G57</f>
        <v>0</v>
      </c>
    </row>
    <row r="58" spans="1:9" ht="16.149999999999999" hidden="1" customHeight="1" x14ac:dyDescent="0.25">
      <c r="A58" s="9"/>
      <c r="B58" s="10"/>
      <c r="C58" s="10"/>
      <c r="D58" s="10"/>
      <c r="E58" s="53"/>
      <c r="F58" s="54" t="s">
        <v>647</v>
      </c>
      <c r="G58" s="55">
        <f>SUM(G51:G57)</f>
        <v>0</v>
      </c>
    </row>
    <row r="59" spans="1:9" ht="1.1499999999999999" customHeight="1" x14ac:dyDescent="0.25"/>
    <row r="60" spans="1:9" ht="13.9" hidden="1" customHeight="1" x14ac:dyDescent="0.25">
      <c r="A60" s="707" t="s">
        <v>461</v>
      </c>
      <c r="B60" s="707"/>
      <c r="C60" s="707"/>
      <c r="D60" s="707"/>
      <c r="E60" s="707"/>
      <c r="F60" s="707"/>
      <c r="G60" s="25"/>
      <c r="I60" s="12"/>
    </row>
    <row r="61" spans="1:9" s="4" customFormat="1" ht="19.149999999999999" hidden="1" customHeight="1" x14ac:dyDescent="0.25">
      <c r="A61" s="17" t="s">
        <v>492</v>
      </c>
      <c r="B61" s="16"/>
      <c r="C61" s="16"/>
      <c r="D61" s="16"/>
      <c r="E61" s="29"/>
      <c r="F61" s="16"/>
      <c r="G61" s="16"/>
    </row>
    <row r="62" spans="1:9" s="4" customFormat="1" ht="13.9" hidden="1" customHeight="1" thickBot="1" x14ac:dyDescent="0.3">
      <c r="A62" s="571" t="s">
        <v>644</v>
      </c>
      <c r="B62" s="572"/>
      <c r="C62" s="572"/>
      <c r="D62" s="572"/>
      <c r="E62" s="573"/>
      <c r="F62" s="574" t="s">
        <v>645</v>
      </c>
      <c r="G62" s="575"/>
    </row>
    <row r="63" spans="1:9" s="51" customFormat="1" ht="10.15" hidden="1" customHeight="1" thickBot="1" x14ac:dyDescent="0.25">
      <c r="A63" s="50" t="s">
        <v>15</v>
      </c>
      <c r="B63" s="576" t="s">
        <v>15</v>
      </c>
      <c r="C63" s="576"/>
      <c r="D63" s="576"/>
      <c r="E63" s="50" t="s">
        <v>16</v>
      </c>
      <c r="F63" s="50" t="s">
        <v>646</v>
      </c>
      <c r="G63" s="50" t="s">
        <v>16</v>
      </c>
      <c r="H63" s="76"/>
    </row>
    <row r="64" spans="1:9" ht="66.599999999999994" hidden="1" customHeight="1" thickBot="1" x14ac:dyDescent="0.3">
      <c r="A64" s="11" t="s">
        <v>464</v>
      </c>
      <c r="B64" s="566" t="s">
        <v>465</v>
      </c>
      <c r="C64" s="567"/>
      <c r="D64" s="568"/>
      <c r="E64" s="31" t="s">
        <v>1</v>
      </c>
      <c r="F64" s="62"/>
      <c r="G64" s="63"/>
      <c r="H64" s="80">
        <f>G64</f>
        <v>0</v>
      </c>
    </row>
    <row r="65" spans="1:9" ht="24.6" hidden="1" customHeight="1" x14ac:dyDescent="0.25">
      <c r="A65" s="548" t="s">
        <v>466</v>
      </c>
      <c r="B65" s="683" t="s">
        <v>467</v>
      </c>
      <c r="C65" s="650" t="s">
        <v>468</v>
      </c>
      <c r="D65" s="651"/>
      <c r="E65" s="34">
        <v>1</v>
      </c>
      <c r="F65" s="60"/>
      <c r="G65" s="61"/>
      <c r="H65" s="554">
        <f>SUM(G65:G69)</f>
        <v>0</v>
      </c>
    </row>
    <row r="66" spans="1:9" ht="24.6" hidden="1" customHeight="1" x14ac:dyDescent="0.25">
      <c r="A66" s="549"/>
      <c r="B66" s="699"/>
      <c r="C66" s="644" t="s">
        <v>469</v>
      </c>
      <c r="D66" s="645"/>
      <c r="E66" s="43">
        <v>2</v>
      </c>
      <c r="F66" s="60"/>
      <c r="G66" s="61"/>
      <c r="H66" s="555"/>
    </row>
    <row r="67" spans="1:9" ht="24.6" hidden="1" customHeight="1" x14ac:dyDescent="0.25">
      <c r="A67" s="549"/>
      <c r="B67" s="699"/>
      <c r="C67" s="644" t="s">
        <v>470</v>
      </c>
      <c r="D67" s="645"/>
      <c r="E67" s="38">
        <v>3</v>
      </c>
      <c r="F67" s="60"/>
      <c r="G67" s="61"/>
      <c r="H67" s="555"/>
    </row>
    <row r="68" spans="1:9" ht="24.6" hidden="1" customHeight="1" x14ac:dyDescent="0.25">
      <c r="A68" s="549"/>
      <c r="B68" s="684"/>
      <c r="C68" s="685" t="s">
        <v>471</v>
      </c>
      <c r="D68" s="686"/>
      <c r="E68" s="42">
        <v>4</v>
      </c>
      <c r="F68" s="60"/>
      <c r="G68" s="61"/>
      <c r="H68" s="555"/>
    </row>
    <row r="69" spans="1:9" ht="21.6" hidden="1" customHeight="1" thickBot="1" x14ac:dyDescent="0.3">
      <c r="A69" s="550"/>
      <c r="B69" s="92" t="s">
        <v>472</v>
      </c>
      <c r="C69" s="563" t="s">
        <v>473</v>
      </c>
      <c r="D69" s="565"/>
      <c r="E69" s="40" t="s">
        <v>1</v>
      </c>
      <c r="F69" s="58"/>
      <c r="G69" s="59"/>
      <c r="H69" s="562"/>
    </row>
    <row r="70" spans="1:9" ht="54" hidden="1" customHeight="1" x14ac:dyDescent="0.25">
      <c r="A70" s="548" t="s">
        <v>452</v>
      </c>
      <c r="B70" s="551" t="s">
        <v>493</v>
      </c>
      <c r="C70" s="552"/>
      <c r="D70" s="553"/>
      <c r="E70" s="36">
        <v>2</v>
      </c>
      <c r="F70" s="56"/>
      <c r="G70" s="57"/>
      <c r="H70" s="554">
        <f>SUM(G70:G71)</f>
        <v>0</v>
      </c>
    </row>
    <row r="71" spans="1:9" ht="66" hidden="1" customHeight="1" thickBot="1" x14ac:dyDescent="0.3">
      <c r="A71" s="550"/>
      <c r="B71" s="563" t="s">
        <v>494</v>
      </c>
      <c r="C71" s="564"/>
      <c r="D71" s="565"/>
      <c r="E71" s="37">
        <v>3</v>
      </c>
      <c r="F71" s="58"/>
      <c r="G71" s="59"/>
      <c r="H71" s="562"/>
    </row>
    <row r="72" spans="1:9" ht="66.599999999999994" hidden="1" customHeight="1" thickBot="1" x14ac:dyDescent="0.3">
      <c r="A72" s="11" t="s">
        <v>458</v>
      </c>
      <c r="B72" s="566" t="s">
        <v>495</v>
      </c>
      <c r="C72" s="567"/>
      <c r="D72" s="568"/>
      <c r="E72" s="31">
        <v>3</v>
      </c>
      <c r="F72" s="62"/>
      <c r="G72" s="63"/>
      <c r="H72" s="79">
        <f>G72</f>
        <v>0</v>
      </c>
    </row>
    <row r="73" spans="1:9" ht="16.149999999999999" hidden="1" customHeight="1" x14ac:dyDescent="0.25">
      <c r="A73" s="9"/>
      <c r="B73" s="10"/>
      <c r="C73" s="10"/>
      <c r="D73" s="10"/>
      <c r="E73" s="53"/>
      <c r="F73" s="54" t="s">
        <v>647</v>
      </c>
      <c r="G73" s="55">
        <f>SUM(G64:G72)</f>
        <v>0</v>
      </c>
    </row>
    <row r="74" spans="1:9" ht="0.75" customHeight="1" x14ac:dyDescent="0.25"/>
    <row r="75" spans="1:9" ht="13.9" hidden="1" customHeight="1" x14ac:dyDescent="0.25">
      <c r="A75" s="707" t="s">
        <v>461</v>
      </c>
      <c r="B75" s="707"/>
      <c r="C75" s="707"/>
      <c r="D75" s="707"/>
      <c r="E75" s="707"/>
      <c r="F75" s="707"/>
      <c r="G75" s="25"/>
      <c r="I75" s="12"/>
    </row>
    <row r="76" spans="1:9" s="4" customFormat="1" ht="19.149999999999999" hidden="1" customHeight="1" x14ac:dyDescent="0.25">
      <c r="A76" s="17" t="s">
        <v>496</v>
      </c>
      <c r="B76" s="16"/>
      <c r="C76" s="16"/>
      <c r="D76" s="16"/>
      <c r="E76" s="29"/>
      <c r="F76" s="16"/>
      <c r="G76" s="16"/>
    </row>
    <row r="77" spans="1:9" s="4" customFormat="1" ht="13.9" hidden="1" customHeight="1" thickBot="1" x14ac:dyDescent="0.3">
      <c r="A77" s="571" t="s">
        <v>644</v>
      </c>
      <c r="B77" s="572"/>
      <c r="C77" s="572"/>
      <c r="D77" s="572"/>
      <c r="E77" s="573"/>
      <c r="F77" s="574" t="s">
        <v>645</v>
      </c>
      <c r="G77" s="575"/>
    </row>
    <row r="78" spans="1:9" s="51" customFormat="1" ht="10.15" hidden="1" customHeight="1" thickBot="1" x14ac:dyDescent="0.25">
      <c r="A78" s="50" t="s">
        <v>15</v>
      </c>
      <c r="B78" s="576" t="s">
        <v>15</v>
      </c>
      <c r="C78" s="576"/>
      <c r="D78" s="576"/>
      <c r="E78" s="50" t="s">
        <v>16</v>
      </c>
      <c r="F78" s="50" t="s">
        <v>646</v>
      </c>
      <c r="G78" s="50" t="s">
        <v>16</v>
      </c>
      <c r="H78" s="76"/>
    </row>
    <row r="79" spans="1:9" ht="43.9" hidden="1" customHeight="1" x14ac:dyDescent="0.25">
      <c r="A79" s="548" t="s">
        <v>497</v>
      </c>
      <c r="B79" s="683" t="s">
        <v>660</v>
      </c>
      <c r="C79" s="91" t="s">
        <v>512</v>
      </c>
      <c r="D79" s="101" t="s">
        <v>498</v>
      </c>
      <c r="E79" s="36" t="s">
        <v>1</v>
      </c>
      <c r="F79" s="56"/>
      <c r="G79" s="57"/>
      <c r="H79" s="555">
        <f>SUM(G79:G85)</f>
        <v>0</v>
      </c>
    </row>
    <row r="80" spans="1:9" ht="46.15" hidden="1" customHeight="1" x14ac:dyDescent="0.25">
      <c r="A80" s="549"/>
      <c r="B80" s="699"/>
      <c r="C80" s="99" t="s">
        <v>499</v>
      </c>
      <c r="D80" s="102" t="s">
        <v>500</v>
      </c>
      <c r="E80" s="39" t="s">
        <v>1</v>
      </c>
      <c r="F80" s="60"/>
      <c r="G80" s="61"/>
      <c r="H80" s="555"/>
    </row>
    <row r="81" spans="1:8" ht="30" hidden="1" customHeight="1" x14ac:dyDescent="0.25">
      <c r="A81" s="549"/>
      <c r="B81" s="699"/>
      <c r="C81" s="556" t="s">
        <v>661</v>
      </c>
      <c r="D81" s="103" t="s">
        <v>505</v>
      </c>
      <c r="E81" s="34">
        <v>1</v>
      </c>
      <c r="F81" s="64"/>
      <c r="G81" s="65"/>
      <c r="H81" s="555"/>
    </row>
    <row r="82" spans="1:8" ht="22.9" hidden="1" customHeight="1" x14ac:dyDescent="0.25">
      <c r="A82" s="549"/>
      <c r="B82" s="684"/>
      <c r="C82" s="677"/>
      <c r="D82" s="104" t="s">
        <v>506</v>
      </c>
      <c r="E82" s="42">
        <v>2</v>
      </c>
      <c r="F82" s="70"/>
      <c r="G82" s="71"/>
      <c r="H82" s="555"/>
    </row>
    <row r="83" spans="1:8" ht="40.15" hidden="1" customHeight="1" x14ac:dyDescent="0.25">
      <c r="A83" s="549"/>
      <c r="B83" s="556" t="s">
        <v>504</v>
      </c>
      <c r="C83" s="654" t="s">
        <v>501</v>
      </c>
      <c r="D83" s="655"/>
      <c r="E83" s="34">
        <v>1</v>
      </c>
      <c r="F83" s="64"/>
      <c r="G83" s="65"/>
      <c r="H83" s="555"/>
    </row>
    <row r="84" spans="1:8" ht="40.15" hidden="1" customHeight="1" x14ac:dyDescent="0.25">
      <c r="A84" s="549"/>
      <c r="B84" s="649"/>
      <c r="C84" s="644" t="s">
        <v>502</v>
      </c>
      <c r="D84" s="645"/>
      <c r="E84" s="43">
        <v>2</v>
      </c>
      <c r="F84" s="72"/>
      <c r="G84" s="73"/>
      <c r="H84" s="555"/>
    </row>
    <row r="85" spans="1:8" ht="40.15" hidden="1" customHeight="1" thickBot="1" x14ac:dyDescent="0.3">
      <c r="A85" s="550"/>
      <c r="B85" s="557"/>
      <c r="C85" s="646" t="s">
        <v>503</v>
      </c>
      <c r="D85" s="647"/>
      <c r="E85" s="33">
        <v>3</v>
      </c>
      <c r="F85" s="66"/>
      <c r="G85" s="67"/>
      <c r="H85" s="562"/>
    </row>
    <row r="86" spans="1:8" ht="51.75" hidden="1" customHeight="1" x14ac:dyDescent="0.25">
      <c r="A86" s="548" t="s">
        <v>507</v>
      </c>
      <c r="B86" s="683" t="s">
        <v>664</v>
      </c>
      <c r="C86" s="91" t="s">
        <v>512</v>
      </c>
      <c r="D86" s="101" t="s">
        <v>508</v>
      </c>
      <c r="E86" s="36" t="s">
        <v>1</v>
      </c>
      <c r="F86" s="56"/>
      <c r="G86" s="57"/>
      <c r="H86" s="554">
        <f>SUM(G86:G93)</f>
        <v>0</v>
      </c>
    </row>
    <row r="87" spans="1:8" ht="51.6" hidden="1" customHeight="1" x14ac:dyDescent="0.25">
      <c r="A87" s="549"/>
      <c r="B87" s="699" t="s">
        <v>664</v>
      </c>
      <c r="C87" s="99" t="s">
        <v>499</v>
      </c>
      <c r="D87" s="102" t="s">
        <v>509</v>
      </c>
      <c r="E87" s="39" t="s">
        <v>1</v>
      </c>
      <c r="F87" s="60"/>
      <c r="G87" s="61"/>
      <c r="H87" s="555"/>
    </row>
    <row r="88" spans="1:8" ht="34.9" hidden="1" customHeight="1" x14ac:dyDescent="0.25">
      <c r="A88" s="549"/>
      <c r="B88" s="699" t="s">
        <v>662</v>
      </c>
      <c r="C88" s="556" t="s">
        <v>663</v>
      </c>
      <c r="D88" s="103" t="s">
        <v>505</v>
      </c>
      <c r="E88" s="34">
        <v>1</v>
      </c>
      <c r="F88" s="64"/>
      <c r="G88" s="65"/>
      <c r="H88" s="555"/>
    </row>
    <row r="89" spans="1:8" ht="35.25" hidden="1" customHeight="1" x14ac:dyDescent="0.25">
      <c r="A89" s="549"/>
      <c r="B89" s="684"/>
      <c r="C89" s="677"/>
      <c r="D89" s="104" t="s">
        <v>506</v>
      </c>
      <c r="E89" s="42">
        <v>2</v>
      </c>
      <c r="F89" s="70"/>
      <c r="G89" s="71"/>
      <c r="H89" s="555"/>
    </row>
    <row r="90" spans="1:8" ht="43.5" hidden="1" customHeight="1" x14ac:dyDescent="0.25">
      <c r="A90" s="549"/>
      <c r="B90" s="556" t="s">
        <v>510</v>
      </c>
      <c r="C90" s="654" t="s">
        <v>511</v>
      </c>
      <c r="D90" s="655"/>
      <c r="E90" s="34">
        <v>1</v>
      </c>
      <c r="F90" s="64"/>
      <c r="G90" s="65"/>
      <c r="H90" s="555"/>
    </row>
    <row r="91" spans="1:8" ht="43.5" hidden="1" customHeight="1" x14ac:dyDescent="0.25">
      <c r="A91" s="549"/>
      <c r="B91" s="649"/>
      <c r="C91" s="644" t="s">
        <v>501</v>
      </c>
      <c r="D91" s="645"/>
      <c r="E91" s="34">
        <v>2</v>
      </c>
      <c r="F91" s="74"/>
      <c r="G91" s="75"/>
      <c r="H91" s="555"/>
    </row>
    <row r="92" spans="1:8" ht="43.15" hidden="1" customHeight="1" x14ac:dyDescent="0.25">
      <c r="A92" s="549"/>
      <c r="B92" s="649"/>
      <c r="C92" s="644" t="s">
        <v>502</v>
      </c>
      <c r="D92" s="645"/>
      <c r="E92" s="43">
        <v>3</v>
      </c>
      <c r="F92" s="72"/>
      <c r="G92" s="73"/>
      <c r="H92" s="555"/>
    </row>
    <row r="93" spans="1:8" ht="43.15" hidden="1" customHeight="1" thickBot="1" x14ac:dyDescent="0.3">
      <c r="A93" s="550"/>
      <c r="B93" s="557"/>
      <c r="C93" s="646" t="s">
        <v>503</v>
      </c>
      <c r="D93" s="647"/>
      <c r="E93" s="33">
        <v>4</v>
      </c>
      <c r="F93" s="66"/>
      <c r="G93" s="67"/>
      <c r="H93" s="562"/>
    </row>
    <row r="94" spans="1:8" ht="45" hidden="1" customHeight="1" x14ac:dyDescent="0.25">
      <c r="A94" s="548" t="s">
        <v>474</v>
      </c>
      <c r="B94" s="91" t="s">
        <v>512</v>
      </c>
      <c r="C94" s="551" t="s">
        <v>513</v>
      </c>
      <c r="D94" s="553"/>
      <c r="E94" s="36">
        <v>3</v>
      </c>
      <c r="F94" s="56"/>
      <c r="G94" s="57"/>
      <c r="H94" s="554">
        <f>SUM(G94:G95)</f>
        <v>0</v>
      </c>
    </row>
    <row r="95" spans="1:8" ht="45" hidden="1" customHeight="1" thickBot="1" x14ac:dyDescent="0.3">
      <c r="A95" s="550"/>
      <c r="B95" s="92" t="s">
        <v>499</v>
      </c>
      <c r="C95" s="563" t="s">
        <v>514</v>
      </c>
      <c r="D95" s="565"/>
      <c r="E95" s="37">
        <v>4</v>
      </c>
      <c r="F95" s="58"/>
      <c r="G95" s="59"/>
      <c r="H95" s="562"/>
    </row>
    <row r="96" spans="1:8" ht="66.599999999999994" hidden="1" customHeight="1" thickBot="1" x14ac:dyDescent="0.3">
      <c r="A96" s="11" t="s">
        <v>667</v>
      </c>
      <c r="B96" s="566" t="s">
        <v>531</v>
      </c>
      <c r="C96" s="567"/>
      <c r="D96" s="568"/>
      <c r="E96" s="31">
        <v>2</v>
      </c>
      <c r="F96" s="62"/>
      <c r="G96" s="63"/>
      <c r="H96" s="79">
        <f>G96</f>
        <v>0</v>
      </c>
    </row>
    <row r="97" spans="1:9" ht="16.149999999999999" hidden="1" customHeight="1" x14ac:dyDescent="0.25">
      <c r="A97" s="9"/>
      <c r="B97" s="10"/>
      <c r="C97" s="10"/>
      <c r="D97" s="10"/>
      <c r="E97" s="53"/>
      <c r="F97" s="54" t="s">
        <v>647</v>
      </c>
      <c r="G97" s="55">
        <f>SUM(G79:G96)</f>
        <v>0</v>
      </c>
    </row>
    <row r="98" spans="1:9" hidden="1" x14ac:dyDescent="0.25"/>
    <row r="99" spans="1:9" ht="13.9" hidden="1" customHeight="1" x14ac:dyDescent="0.25">
      <c r="A99" s="707" t="s">
        <v>461</v>
      </c>
      <c r="B99" s="707"/>
      <c r="C99" s="707"/>
      <c r="D99" s="707"/>
      <c r="E99" s="707"/>
      <c r="F99" s="707"/>
      <c r="G99" s="25"/>
      <c r="I99" s="12"/>
    </row>
    <row r="100" spans="1:9" s="4" customFormat="1" ht="19.149999999999999" hidden="1" customHeight="1" x14ac:dyDescent="0.25">
      <c r="A100" s="17" t="s">
        <v>515</v>
      </c>
      <c r="B100" s="16"/>
      <c r="C100" s="16"/>
      <c r="D100" s="16"/>
      <c r="E100" s="29"/>
      <c r="F100" s="16"/>
      <c r="G100" s="16"/>
    </row>
    <row r="101" spans="1:9" s="4" customFormat="1" ht="13.9" hidden="1" customHeight="1" thickBot="1" x14ac:dyDescent="0.3">
      <c r="A101" s="571" t="s">
        <v>644</v>
      </c>
      <c r="B101" s="572"/>
      <c r="C101" s="572"/>
      <c r="D101" s="572"/>
      <c r="E101" s="573"/>
      <c r="F101" s="574" t="s">
        <v>645</v>
      </c>
      <c r="G101" s="575"/>
    </row>
    <row r="102" spans="1:9" s="51" customFormat="1" ht="10.5" hidden="1" customHeight="1" thickBot="1" x14ac:dyDescent="0.25">
      <c r="A102" s="50" t="s">
        <v>15</v>
      </c>
      <c r="B102" s="576" t="s">
        <v>15</v>
      </c>
      <c r="C102" s="576"/>
      <c r="D102" s="576"/>
      <c r="E102" s="50" t="s">
        <v>16</v>
      </c>
      <c r="F102" s="50" t="s">
        <v>646</v>
      </c>
      <c r="G102" s="50" t="s">
        <v>16</v>
      </c>
      <c r="H102" s="76"/>
    </row>
    <row r="103" spans="1:9" ht="49.15" hidden="1" customHeight="1" thickBot="1" x14ac:dyDescent="0.3">
      <c r="A103" s="11" t="s">
        <v>464</v>
      </c>
      <c r="B103" s="566" t="s">
        <v>516</v>
      </c>
      <c r="C103" s="567"/>
      <c r="D103" s="568"/>
      <c r="E103" s="31">
        <v>2</v>
      </c>
      <c r="F103" s="62"/>
      <c r="G103" s="63"/>
      <c r="H103" s="80">
        <f>G103</f>
        <v>0</v>
      </c>
    </row>
    <row r="104" spans="1:9" ht="19.149999999999999" hidden="1" customHeight="1" x14ac:dyDescent="0.25">
      <c r="A104" s="548" t="s">
        <v>466</v>
      </c>
      <c r="B104" s="551" t="s">
        <v>517</v>
      </c>
      <c r="C104" s="552"/>
      <c r="D104" s="553"/>
      <c r="E104" s="36" t="s">
        <v>1</v>
      </c>
      <c r="F104" s="56"/>
      <c r="G104" s="57"/>
      <c r="H104" s="554">
        <f>SUM(G104:G108)</f>
        <v>0</v>
      </c>
    </row>
    <row r="105" spans="1:9" ht="16.149999999999999" hidden="1" customHeight="1" x14ac:dyDescent="0.25">
      <c r="A105" s="549"/>
      <c r="B105" s="698" t="s">
        <v>518</v>
      </c>
      <c r="C105" s="654" t="s">
        <v>520</v>
      </c>
      <c r="D105" s="655"/>
      <c r="E105" s="34">
        <v>1</v>
      </c>
      <c r="F105" s="64"/>
      <c r="G105" s="65"/>
      <c r="H105" s="555"/>
    </row>
    <row r="106" spans="1:9" ht="30.6" hidden="1" customHeight="1" x14ac:dyDescent="0.25">
      <c r="A106" s="549"/>
      <c r="B106" s="684"/>
      <c r="C106" s="685" t="s">
        <v>521</v>
      </c>
      <c r="D106" s="686"/>
      <c r="E106" s="42">
        <v>2</v>
      </c>
      <c r="F106" s="70"/>
      <c r="G106" s="71"/>
      <c r="H106" s="555"/>
    </row>
    <row r="107" spans="1:9" ht="16.5" hidden="1" customHeight="1" x14ac:dyDescent="0.25">
      <c r="A107" s="549"/>
      <c r="B107" s="698" t="s">
        <v>519</v>
      </c>
      <c r="C107" s="654" t="s">
        <v>522</v>
      </c>
      <c r="D107" s="655"/>
      <c r="E107" s="34">
        <v>1</v>
      </c>
      <c r="F107" s="64"/>
      <c r="G107" s="65"/>
      <c r="H107" s="555"/>
    </row>
    <row r="108" spans="1:9" ht="16.149999999999999" hidden="1" customHeight="1" thickBot="1" x14ac:dyDescent="0.3">
      <c r="A108" s="550"/>
      <c r="B108" s="700"/>
      <c r="C108" s="646" t="s">
        <v>523</v>
      </c>
      <c r="D108" s="647"/>
      <c r="E108" s="33">
        <v>2</v>
      </c>
      <c r="F108" s="66"/>
      <c r="G108" s="67"/>
      <c r="H108" s="562"/>
    </row>
    <row r="109" spans="1:9" ht="22.15" hidden="1" customHeight="1" x14ac:dyDescent="0.25">
      <c r="A109" s="548" t="s">
        <v>452</v>
      </c>
      <c r="B109" s="683" t="s">
        <v>524</v>
      </c>
      <c r="C109" s="650" t="s">
        <v>527</v>
      </c>
      <c r="D109" s="651"/>
      <c r="E109" s="34">
        <v>2</v>
      </c>
      <c r="F109" s="64"/>
      <c r="G109" s="65"/>
      <c r="H109" s="554">
        <f>SUM(G109:G112)</f>
        <v>0</v>
      </c>
    </row>
    <row r="110" spans="1:9" ht="42" hidden="1" customHeight="1" x14ac:dyDescent="0.25">
      <c r="A110" s="549"/>
      <c r="B110" s="684"/>
      <c r="C110" s="685" t="s">
        <v>526</v>
      </c>
      <c r="D110" s="686"/>
      <c r="E110" s="42">
        <v>3</v>
      </c>
      <c r="F110" s="70"/>
      <c r="G110" s="71"/>
      <c r="H110" s="555"/>
    </row>
    <row r="111" spans="1:9" ht="22.15" hidden="1" customHeight="1" x14ac:dyDescent="0.25">
      <c r="A111" s="549"/>
      <c r="B111" s="698" t="s">
        <v>525</v>
      </c>
      <c r="C111" s="654" t="s">
        <v>528</v>
      </c>
      <c r="D111" s="655"/>
      <c r="E111" s="34">
        <v>2</v>
      </c>
      <c r="F111" s="64"/>
      <c r="G111" s="65"/>
      <c r="H111" s="555"/>
    </row>
    <row r="112" spans="1:9" ht="42" hidden="1" customHeight="1" thickBot="1" x14ac:dyDescent="0.3">
      <c r="A112" s="550"/>
      <c r="B112" s="700"/>
      <c r="C112" s="646" t="s">
        <v>529</v>
      </c>
      <c r="D112" s="647"/>
      <c r="E112" s="33">
        <v>3</v>
      </c>
      <c r="F112" s="66"/>
      <c r="G112" s="67"/>
      <c r="H112" s="562"/>
    </row>
    <row r="113" spans="1:9" ht="66.599999999999994" hidden="1" customHeight="1" thickBot="1" x14ac:dyDescent="0.3">
      <c r="A113" s="11" t="s">
        <v>458</v>
      </c>
      <c r="B113" s="566" t="s">
        <v>530</v>
      </c>
      <c r="C113" s="567"/>
      <c r="D113" s="568"/>
      <c r="E113" s="31">
        <v>3</v>
      </c>
      <c r="F113" s="62"/>
      <c r="G113" s="63"/>
      <c r="H113" s="79">
        <f>G113</f>
        <v>0</v>
      </c>
    </row>
    <row r="114" spans="1:9" ht="16.149999999999999" hidden="1" customHeight="1" x14ac:dyDescent="0.25">
      <c r="A114" s="9"/>
      <c r="B114" s="10"/>
      <c r="C114" s="10"/>
      <c r="D114" s="10"/>
      <c r="E114" s="53"/>
      <c r="F114" s="54" t="s">
        <v>647</v>
      </c>
      <c r="G114" s="55">
        <f>SUM(G103:G113)</f>
        <v>0</v>
      </c>
    </row>
    <row r="115" spans="1:9" hidden="1" x14ac:dyDescent="0.25"/>
    <row r="116" spans="1:9" ht="13.9" hidden="1" customHeight="1" x14ac:dyDescent="0.25">
      <c r="A116" s="707" t="s">
        <v>461</v>
      </c>
      <c r="B116" s="707"/>
      <c r="C116" s="707"/>
      <c r="D116" s="707"/>
      <c r="E116" s="707"/>
      <c r="F116" s="707"/>
      <c r="G116" s="25"/>
      <c r="I116" s="12"/>
    </row>
    <row r="117" spans="1:9" s="4" customFormat="1" ht="19.149999999999999" hidden="1" customHeight="1" x14ac:dyDescent="0.25">
      <c r="A117" s="17" t="s">
        <v>532</v>
      </c>
      <c r="B117" s="16"/>
      <c r="C117" s="16"/>
      <c r="D117" s="16"/>
      <c r="E117" s="29"/>
      <c r="F117" s="16"/>
      <c r="G117" s="16"/>
    </row>
    <row r="118" spans="1:9" s="4" customFormat="1" ht="13.9" hidden="1" customHeight="1" thickBot="1" x14ac:dyDescent="0.3">
      <c r="A118" s="571" t="s">
        <v>644</v>
      </c>
      <c r="B118" s="572"/>
      <c r="C118" s="572"/>
      <c r="D118" s="572"/>
      <c r="E118" s="573"/>
      <c r="F118" s="574" t="s">
        <v>645</v>
      </c>
      <c r="G118" s="575"/>
    </row>
    <row r="119" spans="1:9" s="51" customFormat="1" ht="10.15" hidden="1" customHeight="1" thickBot="1" x14ac:dyDescent="0.25">
      <c r="A119" s="50" t="s">
        <v>15</v>
      </c>
      <c r="B119" s="576" t="s">
        <v>15</v>
      </c>
      <c r="C119" s="576"/>
      <c r="D119" s="576"/>
      <c r="E119" s="50" t="s">
        <v>16</v>
      </c>
      <c r="F119" s="50" t="s">
        <v>646</v>
      </c>
      <c r="G119" s="50" t="s">
        <v>16</v>
      </c>
      <c r="H119" s="76"/>
    </row>
    <row r="120" spans="1:9" ht="49.15" hidden="1" customHeight="1" thickBot="1" x14ac:dyDescent="0.3">
      <c r="A120" s="11" t="s">
        <v>464</v>
      </c>
      <c r="B120" s="566" t="s">
        <v>488</v>
      </c>
      <c r="C120" s="567"/>
      <c r="D120" s="568"/>
      <c r="E120" s="31" t="s">
        <v>490</v>
      </c>
      <c r="F120" s="62"/>
      <c r="G120" s="63"/>
      <c r="H120" s="80">
        <f>G120</f>
        <v>0</v>
      </c>
    </row>
    <row r="121" spans="1:9" ht="21.6" hidden="1" customHeight="1" x14ac:dyDescent="0.25">
      <c r="A121" s="548" t="s">
        <v>466</v>
      </c>
      <c r="B121" s="551" t="s">
        <v>534</v>
      </c>
      <c r="C121" s="552"/>
      <c r="D121" s="553"/>
      <c r="E121" s="36">
        <v>1</v>
      </c>
      <c r="F121" s="56"/>
      <c r="G121" s="57"/>
      <c r="H121" s="554">
        <f>SUM(G121:G122)</f>
        <v>0</v>
      </c>
    </row>
    <row r="122" spans="1:9" ht="21.6" hidden="1" customHeight="1" thickBot="1" x14ac:dyDescent="0.3">
      <c r="A122" s="550"/>
      <c r="B122" s="563" t="s">
        <v>533</v>
      </c>
      <c r="C122" s="564"/>
      <c r="D122" s="565"/>
      <c r="E122" s="37">
        <v>2</v>
      </c>
      <c r="F122" s="58"/>
      <c r="G122" s="59"/>
      <c r="H122" s="562"/>
    </row>
    <row r="123" spans="1:9" ht="21.6" hidden="1" customHeight="1" x14ac:dyDescent="0.25">
      <c r="A123" s="548" t="s">
        <v>452</v>
      </c>
      <c r="B123" s="551" t="s">
        <v>535</v>
      </c>
      <c r="C123" s="552"/>
      <c r="D123" s="553"/>
      <c r="E123" s="36">
        <v>1</v>
      </c>
      <c r="F123" s="56"/>
      <c r="G123" s="57"/>
      <c r="H123" s="554">
        <f>SUM(G123:G124)</f>
        <v>0</v>
      </c>
    </row>
    <row r="124" spans="1:9" ht="42.6" hidden="1" customHeight="1" thickBot="1" x14ac:dyDescent="0.3">
      <c r="A124" s="550"/>
      <c r="B124" s="563" t="s">
        <v>536</v>
      </c>
      <c r="C124" s="564"/>
      <c r="D124" s="565"/>
      <c r="E124" s="37">
        <v>3</v>
      </c>
      <c r="F124" s="58"/>
      <c r="G124" s="59"/>
      <c r="H124" s="555"/>
    </row>
    <row r="125" spans="1:9" ht="16.149999999999999" hidden="1" customHeight="1" x14ac:dyDescent="0.25">
      <c r="A125" s="9"/>
      <c r="B125" s="10"/>
      <c r="C125" s="10"/>
      <c r="D125" s="10"/>
      <c r="E125" s="53"/>
      <c r="F125" s="54" t="s">
        <v>647</v>
      </c>
      <c r="G125" s="55">
        <f>SUM(G120:G124)</f>
        <v>0</v>
      </c>
    </row>
    <row r="126" spans="1:9" hidden="1" x14ac:dyDescent="0.25"/>
    <row r="127" spans="1:9" ht="14.25" customHeight="1" x14ac:dyDescent="0.25">
      <c r="A127" s="707" t="s">
        <v>461</v>
      </c>
      <c r="B127" s="707"/>
      <c r="C127" s="707"/>
      <c r="D127" s="707"/>
      <c r="E127" s="707"/>
      <c r="F127" s="707"/>
      <c r="G127" s="25"/>
      <c r="I127" s="12"/>
    </row>
    <row r="128" spans="1:9" s="4" customFormat="1" ht="19.5" customHeight="1" thickBot="1" x14ac:dyDescent="0.3">
      <c r="A128" s="17" t="s">
        <v>537</v>
      </c>
      <c r="B128" s="16"/>
      <c r="C128" s="16"/>
      <c r="D128" s="16"/>
      <c r="E128" s="29"/>
      <c r="F128" s="16"/>
      <c r="G128" s="16"/>
    </row>
    <row r="129" spans="1:10" s="4" customFormat="1" ht="14.25" customHeight="1" thickBot="1" x14ac:dyDescent="0.3">
      <c r="A129" s="571" t="s">
        <v>644</v>
      </c>
      <c r="B129" s="572"/>
      <c r="C129" s="572"/>
      <c r="D129" s="572"/>
      <c r="E129" s="573"/>
      <c r="F129" s="574" t="s">
        <v>645</v>
      </c>
      <c r="G129" s="575"/>
    </row>
    <row r="130" spans="1:10" s="51" customFormat="1" ht="10.5" customHeight="1" thickBot="1" x14ac:dyDescent="0.25">
      <c r="A130" s="50" t="s">
        <v>15</v>
      </c>
      <c r="B130" s="576" t="s">
        <v>15</v>
      </c>
      <c r="C130" s="576"/>
      <c r="D130" s="576"/>
      <c r="E130" s="50" t="s">
        <v>16</v>
      </c>
      <c r="F130" s="50" t="s">
        <v>646</v>
      </c>
      <c r="G130" s="50" t="s">
        <v>16</v>
      </c>
      <c r="H130" s="76"/>
    </row>
    <row r="131" spans="1:10" ht="73.5" customHeight="1" thickBot="1" x14ac:dyDescent="0.3">
      <c r="A131" s="548" t="s">
        <v>448</v>
      </c>
      <c r="B131" s="648" t="s">
        <v>538</v>
      </c>
      <c r="C131" s="91" t="s">
        <v>539</v>
      </c>
      <c r="D131" s="90" t="s">
        <v>540</v>
      </c>
      <c r="E131" s="36" t="s">
        <v>1</v>
      </c>
      <c r="F131" s="474" t="s">
        <v>895</v>
      </c>
      <c r="G131" s="227" t="s">
        <v>1</v>
      </c>
      <c r="H131" s="555">
        <f>SUM(G131:G136)</f>
        <v>4</v>
      </c>
    </row>
    <row r="132" spans="1:10" ht="25.5" customHeight="1" thickBot="1" x14ac:dyDescent="0.3">
      <c r="A132" s="549"/>
      <c r="B132" s="649"/>
      <c r="C132" s="712" t="s">
        <v>541</v>
      </c>
      <c r="D132" s="85" t="s">
        <v>542</v>
      </c>
      <c r="E132" s="34">
        <v>1</v>
      </c>
      <c r="F132" s="480" t="s">
        <v>886</v>
      </c>
      <c r="G132" s="347"/>
      <c r="H132" s="555"/>
    </row>
    <row r="133" spans="1:10" ht="25.5" customHeight="1" thickBot="1" x14ac:dyDescent="0.3">
      <c r="A133" s="549"/>
      <c r="B133" s="649"/>
      <c r="C133" s="677"/>
      <c r="D133" s="90" t="s">
        <v>543</v>
      </c>
      <c r="E133" s="42">
        <v>2</v>
      </c>
      <c r="F133" s="475" t="s">
        <v>901</v>
      </c>
      <c r="G133" s="347">
        <v>2</v>
      </c>
      <c r="H133" s="555"/>
    </row>
    <row r="134" spans="1:10" ht="34.5" customHeight="1" thickBot="1" x14ac:dyDescent="0.3">
      <c r="A134" s="549"/>
      <c r="B134" s="649"/>
      <c r="C134" s="698" t="s">
        <v>966</v>
      </c>
      <c r="D134" s="85" t="s">
        <v>544</v>
      </c>
      <c r="E134" s="34" t="s">
        <v>1</v>
      </c>
      <c r="F134" s="480" t="s">
        <v>899</v>
      </c>
      <c r="G134" s="332" t="s">
        <v>1</v>
      </c>
      <c r="H134" s="555"/>
    </row>
    <row r="135" spans="1:10" ht="38.25" customHeight="1" thickBot="1" x14ac:dyDescent="0.3">
      <c r="A135" s="549"/>
      <c r="B135" s="649"/>
      <c r="C135" s="699"/>
      <c r="D135" s="89" t="s">
        <v>545</v>
      </c>
      <c r="E135" s="43">
        <v>1</v>
      </c>
      <c r="F135" s="229" t="s">
        <v>787</v>
      </c>
      <c r="G135" s="333"/>
      <c r="H135" s="555"/>
    </row>
    <row r="136" spans="1:10" ht="48.75" customHeight="1" thickBot="1" x14ac:dyDescent="0.3">
      <c r="A136" s="550"/>
      <c r="B136" s="557"/>
      <c r="C136" s="700"/>
      <c r="D136" s="84" t="s">
        <v>546</v>
      </c>
      <c r="E136" s="33">
        <v>2</v>
      </c>
      <c r="F136" s="477" t="s">
        <v>896</v>
      </c>
      <c r="G136" s="348">
        <v>2</v>
      </c>
      <c r="H136" s="562"/>
    </row>
    <row r="137" spans="1:10" ht="32.25" customHeight="1" thickBot="1" x14ac:dyDescent="0.3">
      <c r="A137" s="548" t="s">
        <v>449</v>
      </c>
      <c r="B137" s="91" t="s">
        <v>539</v>
      </c>
      <c r="C137" s="551" t="s">
        <v>547</v>
      </c>
      <c r="D137" s="553"/>
      <c r="E137" s="36" t="s">
        <v>1</v>
      </c>
      <c r="F137" s="478" t="s">
        <v>897</v>
      </c>
      <c r="G137" s="227" t="s">
        <v>1</v>
      </c>
      <c r="H137" s="554">
        <f>SUM(G137:G141)</f>
        <v>2</v>
      </c>
      <c r="J137" s="476"/>
    </row>
    <row r="138" spans="1:10" ht="34.5" customHeight="1" thickBot="1" x14ac:dyDescent="0.3">
      <c r="A138" s="549"/>
      <c r="B138" s="105" t="s">
        <v>668</v>
      </c>
      <c r="C138" s="662" t="s">
        <v>548</v>
      </c>
      <c r="D138" s="664"/>
      <c r="E138" s="34">
        <v>1</v>
      </c>
      <c r="F138" s="479" t="s">
        <v>898</v>
      </c>
      <c r="G138" s="347">
        <v>1</v>
      </c>
      <c r="H138" s="555"/>
    </row>
    <row r="139" spans="1:10" ht="30.75" customHeight="1" thickBot="1" x14ac:dyDescent="0.3">
      <c r="A139" s="549"/>
      <c r="B139" s="698" t="s">
        <v>964</v>
      </c>
      <c r="C139" s="654" t="s">
        <v>549</v>
      </c>
      <c r="D139" s="655"/>
      <c r="E139" s="34" t="s">
        <v>1</v>
      </c>
      <c r="F139" s="480" t="s">
        <v>900</v>
      </c>
      <c r="G139" s="332" t="s">
        <v>1</v>
      </c>
      <c r="H139" s="555"/>
    </row>
    <row r="140" spans="1:10" ht="30.75" customHeight="1" thickBot="1" x14ac:dyDescent="0.3">
      <c r="A140" s="549"/>
      <c r="B140" s="699"/>
      <c r="C140" s="644" t="s">
        <v>670</v>
      </c>
      <c r="D140" s="645"/>
      <c r="E140" s="34">
        <v>1</v>
      </c>
      <c r="F140" s="229" t="s">
        <v>787</v>
      </c>
      <c r="G140" s="335">
        <v>1</v>
      </c>
      <c r="H140" s="555"/>
    </row>
    <row r="141" spans="1:10" ht="39" customHeight="1" thickBot="1" x14ac:dyDescent="0.3">
      <c r="A141" s="550"/>
      <c r="B141" s="700"/>
      <c r="C141" s="646" t="s">
        <v>671</v>
      </c>
      <c r="D141" s="647"/>
      <c r="E141" s="33">
        <v>2</v>
      </c>
      <c r="F141" s="331" t="s">
        <v>747</v>
      </c>
      <c r="G141" s="260">
        <v>0</v>
      </c>
      <c r="H141" s="562"/>
    </row>
    <row r="142" spans="1:10" ht="83.25" customHeight="1" thickBot="1" x14ac:dyDescent="0.3">
      <c r="A142" s="11" t="s">
        <v>452</v>
      </c>
      <c r="B142" s="566" t="s">
        <v>550</v>
      </c>
      <c r="C142" s="567"/>
      <c r="D142" s="568"/>
      <c r="E142" s="31">
        <v>2</v>
      </c>
      <c r="F142" s="376" t="s">
        <v>812</v>
      </c>
      <c r="G142" s="341">
        <v>2</v>
      </c>
      <c r="H142" s="78">
        <f>G142</f>
        <v>2</v>
      </c>
    </row>
    <row r="143" spans="1:10" ht="57.75" customHeight="1" thickBot="1" x14ac:dyDescent="0.3">
      <c r="A143" s="548" t="s">
        <v>458</v>
      </c>
      <c r="B143" s="551" t="s">
        <v>479</v>
      </c>
      <c r="C143" s="552"/>
      <c r="D143" s="553"/>
      <c r="E143" s="36">
        <v>1</v>
      </c>
      <c r="F143" s="480" t="s">
        <v>970</v>
      </c>
      <c r="G143" s="499">
        <v>1</v>
      </c>
      <c r="H143" s="554">
        <f>SUM(G143:G144)</f>
        <v>1</v>
      </c>
    </row>
    <row r="144" spans="1:10" ht="75" customHeight="1" thickBot="1" x14ac:dyDescent="0.3">
      <c r="A144" s="550"/>
      <c r="B144" s="563" t="s">
        <v>480</v>
      </c>
      <c r="C144" s="564"/>
      <c r="D144" s="565"/>
      <c r="E144" s="37">
        <v>2</v>
      </c>
      <c r="F144" s="331" t="s">
        <v>747</v>
      </c>
      <c r="G144" s="260">
        <v>0</v>
      </c>
      <c r="H144" s="555"/>
    </row>
    <row r="145" spans="1:9" ht="16.5" customHeight="1" x14ac:dyDescent="0.25">
      <c r="A145" s="9"/>
      <c r="B145" s="10"/>
      <c r="C145" s="10"/>
      <c r="D145" s="10"/>
      <c r="E145" s="53"/>
      <c r="F145" s="54" t="s">
        <v>647</v>
      </c>
      <c r="G145" s="55">
        <f>SUM(G131:G144)</f>
        <v>9</v>
      </c>
    </row>
    <row r="146" spans="1:9" ht="11.45" customHeight="1" x14ac:dyDescent="0.25">
      <c r="F146" s="248" t="s">
        <v>795</v>
      </c>
      <c r="G146" s="247">
        <f>SUM(E133,E136,E138,E141,E142,E144)</f>
        <v>11</v>
      </c>
      <c r="H146" s="249">
        <f>G145/G146</f>
        <v>0.81818181818181823</v>
      </c>
    </row>
    <row r="147" spans="1:9" ht="13.9" hidden="1" customHeight="1" x14ac:dyDescent="0.25">
      <c r="A147" s="707" t="s">
        <v>461</v>
      </c>
      <c r="B147" s="707"/>
      <c r="C147" s="707"/>
      <c r="D147" s="707"/>
      <c r="E147" s="707"/>
      <c r="F147" s="707"/>
      <c r="G147" s="25"/>
      <c r="I147" s="12"/>
    </row>
    <row r="148" spans="1:9" s="4" customFormat="1" ht="19.149999999999999" hidden="1" customHeight="1" x14ac:dyDescent="0.25">
      <c r="A148" s="17" t="s">
        <v>551</v>
      </c>
      <c r="B148" s="16"/>
      <c r="C148" s="16"/>
      <c r="D148" s="16"/>
      <c r="E148" s="29"/>
      <c r="F148" s="16"/>
      <c r="G148" s="16"/>
    </row>
    <row r="149" spans="1:9" s="4" customFormat="1" ht="14.25" hidden="1" customHeight="1" thickBot="1" x14ac:dyDescent="0.3">
      <c r="A149" s="571" t="s">
        <v>644</v>
      </c>
      <c r="B149" s="572"/>
      <c r="C149" s="572"/>
      <c r="D149" s="572"/>
      <c r="E149" s="573"/>
      <c r="F149" s="574" t="s">
        <v>645</v>
      </c>
      <c r="G149" s="575"/>
    </row>
    <row r="150" spans="1:9" s="51" customFormat="1" ht="10.5" hidden="1" customHeight="1" thickBot="1" x14ac:dyDescent="0.25">
      <c r="A150" s="50" t="s">
        <v>15</v>
      </c>
      <c r="B150" s="576" t="s">
        <v>15</v>
      </c>
      <c r="C150" s="576"/>
      <c r="D150" s="576"/>
      <c r="E150" s="50" t="s">
        <v>16</v>
      </c>
      <c r="F150" s="50" t="s">
        <v>646</v>
      </c>
      <c r="G150" s="50" t="s">
        <v>16</v>
      </c>
      <c r="H150" s="76"/>
    </row>
    <row r="151" spans="1:9" ht="66" hidden="1" customHeight="1" thickBot="1" x14ac:dyDescent="0.3">
      <c r="A151" s="11" t="s">
        <v>448</v>
      </c>
      <c r="B151" s="566" t="s">
        <v>552</v>
      </c>
      <c r="C151" s="567"/>
      <c r="D151" s="568"/>
      <c r="E151" s="31" t="s">
        <v>1</v>
      </c>
      <c r="F151" s="62"/>
      <c r="G151" s="63"/>
      <c r="H151" s="80">
        <f>G151</f>
        <v>0</v>
      </c>
    </row>
    <row r="152" spans="1:9" ht="66" hidden="1" customHeight="1" thickBot="1" x14ac:dyDescent="0.3">
      <c r="A152" s="11" t="s">
        <v>449</v>
      </c>
      <c r="B152" s="566" t="s">
        <v>552</v>
      </c>
      <c r="C152" s="567"/>
      <c r="D152" s="568"/>
      <c r="E152" s="31" t="s">
        <v>1</v>
      </c>
      <c r="F152" s="62"/>
      <c r="G152" s="63"/>
      <c r="H152" s="78">
        <f>G152</f>
        <v>0</v>
      </c>
    </row>
    <row r="153" spans="1:9" ht="130.9" hidden="1" customHeight="1" x14ac:dyDescent="0.25">
      <c r="A153" s="548" t="s">
        <v>553</v>
      </c>
      <c r="B153" s="648" t="s">
        <v>554</v>
      </c>
      <c r="C153" s="650" t="s">
        <v>555</v>
      </c>
      <c r="D153" s="651"/>
      <c r="E153" s="34" t="s">
        <v>1</v>
      </c>
      <c r="F153" s="56"/>
      <c r="G153" s="57"/>
      <c r="H153" s="554">
        <f>SUM(G153:G155)</f>
        <v>0</v>
      </c>
    </row>
    <row r="154" spans="1:9" ht="24.6" hidden="1" customHeight="1" x14ac:dyDescent="0.25">
      <c r="A154" s="549"/>
      <c r="B154" s="649"/>
      <c r="C154" s="644" t="s">
        <v>556</v>
      </c>
      <c r="D154" s="645"/>
      <c r="E154" s="35">
        <v>3</v>
      </c>
      <c r="F154" s="60"/>
      <c r="G154" s="61"/>
      <c r="H154" s="555"/>
    </row>
    <row r="155" spans="1:9" ht="24.6" hidden="1" customHeight="1" thickBot="1" x14ac:dyDescent="0.3">
      <c r="A155" s="550"/>
      <c r="B155" s="557"/>
      <c r="C155" s="646" t="s">
        <v>557</v>
      </c>
      <c r="D155" s="647"/>
      <c r="E155" s="33">
        <v>5</v>
      </c>
      <c r="F155" s="58"/>
      <c r="G155" s="59"/>
      <c r="H155" s="555"/>
    </row>
    <row r="156" spans="1:9" ht="16.149999999999999" hidden="1" customHeight="1" x14ac:dyDescent="0.25">
      <c r="A156" s="9"/>
      <c r="B156" s="10"/>
      <c r="C156" s="10"/>
      <c r="D156" s="10"/>
      <c r="E156" s="53"/>
      <c r="F156" s="54" t="s">
        <v>647</v>
      </c>
      <c r="G156" s="55">
        <f>SUM(G151:G155)</f>
        <v>0</v>
      </c>
    </row>
    <row r="157" spans="1:9" hidden="1" x14ac:dyDescent="0.25"/>
    <row r="158" spans="1:9" ht="14.25" customHeight="1" x14ac:dyDescent="0.25">
      <c r="A158" s="707" t="s">
        <v>446</v>
      </c>
      <c r="B158" s="707"/>
      <c r="C158" s="707"/>
      <c r="D158" s="707"/>
      <c r="E158" s="707"/>
      <c r="F158" s="707"/>
      <c r="G158" s="25"/>
      <c r="I158" s="12"/>
    </row>
    <row r="159" spans="1:9" s="4" customFormat="1" ht="24.75" customHeight="1" thickBot="1" x14ac:dyDescent="0.3">
      <c r="A159" s="570" t="s">
        <v>161</v>
      </c>
      <c r="B159" s="570"/>
      <c r="C159" s="570"/>
      <c r="D159" s="570"/>
      <c r="E159" s="570"/>
      <c r="F159" s="570"/>
      <c r="G159" s="5"/>
    </row>
    <row r="160" spans="1:9" s="4" customFormat="1" ht="14.25" customHeight="1" thickBot="1" x14ac:dyDescent="0.3">
      <c r="A160" s="571" t="s">
        <v>644</v>
      </c>
      <c r="B160" s="572"/>
      <c r="C160" s="572"/>
      <c r="D160" s="572"/>
      <c r="E160" s="573"/>
      <c r="F160" s="574" t="s">
        <v>645</v>
      </c>
      <c r="G160" s="575"/>
    </row>
    <row r="161" spans="1:8" s="51" customFormat="1" ht="10.5" customHeight="1" thickBot="1" x14ac:dyDescent="0.25">
      <c r="A161" s="50" t="s">
        <v>15</v>
      </c>
      <c r="B161" s="576" t="s">
        <v>15</v>
      </c>
      <c r="C161" s="576"/>
      <c r="D161" s="576"/>
      <c r="E161" s="50" t="s">
        <v>16</v>
      </c>
      <c r="F161" s="50" t="s">
        <v>646</v>
      </c>
      <c r="G161" s="50" t="s">
        <v>16</v>
      </c>
      <c r="H161" s="76"/>
    </row>
    <row r="162" spans="1:8" ht="96.75" customHeight="1" thickBot="1" x14ac:dyDescent="0.3">
      <c r="A162" s="11" t="s">
        <v>558</v>
      </c>
      <c r="B162" s="566" t="s">
        <v>559</v>
      </c>
      <c r="C162" s="567"/>
      <c r="D162" s="568"/>
      <c r="E162" s="31" t="s">
        <v>1</v>
      </c>
      <c r="F162" s="337" t="s">
        <v>955</v>
      </c>
      <c r="G162" s="230" t="s">
        <v>1</v>
      </c>
      <c r="H162" s="80" t="str">
        <f>G162</f>
        <v>PR</v>
      </c>
    </row>
    <row r="163" spans="1:8" ht="38.25" customHeight="1" thickBot="1" x14ac:dyDescent="0.3">
      <c r="A163" s="548" t="s">
        <v>560</v>
      </c>
      <c r="B163" s="683" t="s">
        <v>561</v>
      </c>
      <c r="C163" s="650" t="s">
        <v>562</v>
      </c>
      <c r="D163" s="651"/>
      <c r="E163" s="34">
        <v>1</v>
      </c>
      <c r="F163" s="334" t="s">
        <v>902</v>
      </c>
      <c r="G163" s="227">
        <v>1</v>
      </c>
      <c r="H163" s="554">
        <f>SUM(G163:G164)</f>
        <v>1</v>
      </c>
    </row>
    <row r="164" spans="1:8" ht="38.25" customHeight="1" thickBot="1" x14ac:dyDescent="0.3">
      <c r="A164" s="550"/>
      <c r="B164" s="700"/>
      <c r="C164" s="646" t="s">
        <v>563</v>
      </c>
      <c r="D164" s="647"/>
      <c r="E164" s="33">
        <v>3</v>
      </c>
      <c r="F164" s="336" t="s">
        <v>747</v>
      </c>
      <c r="G164" s="260">
        <v>0</v>
      </c>
      <c r="H164" s="562"/>
    </row>
    <row r="165" spans="1:8" ht="51" customHeight="1" thickBot="1" x14ac:dyDescent="0.3">
      <c r="A165" s="548" t="s">
        <v>564</v>
      </c>
      <c r="B165" s="551" t="s">
        <v>565</v>
      </c>
      <c r="C165" s="552"/>
      <c r="D165" s="553"/>
      <c r="E165" s="36" t="s">
        <v>1</v>
      </c>
      <c r="F165" s="338" t="s">
        <v>956</v>
      </c>
      <c r="G165" s="227" t="s">
        <v>1</v>
      </c>
      <c r="H165" s="554">
        <f>SUM(G165:G167)</f>
        <v>2</v>
      </c>
    </row>
    <row r="166" spans="1:8" ht="54" customHeight="1" thickBot="1" x14ac:dyDescent="0.3">
      <c r="A166" s="549"/>
      <c r="B166" s="662" t="s">
        <v>566</v>
      </c>
      <c r="C166" s="663"/>
      <c r="D166" s="664"/>
      <c r="E166" s="41">
        <v>2</v>
      </c>
      <c r="F166" s="482" t="s">
        <v>903</v>
      </c>
      <c r="G166" s="339">
        <v>2</v>
      </c>
      <c r="H166" s="555"/>
    </row>
    <row r="167" spans="1:8" ht="39.75" customHeight="1" thickBot="1" x14ac:dyDescent="0.3">
      <c r="A167" s="550"/>
      <c r="B167" s="563" t="s">
        <v>567</v>
      </c>
      <c r="C167" s="564"/>
      <c r="D167" s="565"/>
      <c r="E167" s="37">
        <v>3</v>
      </c>
      <c r="F167" s="336" t="s">
        <v>805</v>
      </c>
      <c r="G167" s="260">
        <v>0</v>
      </c>
      <c r="H167" s="562"/>
    </row>
    <row r="168" spans="1:8" ht="105.75" customHeight="1" thickBot="1" x14ac:dyDescent="0.3">
      <c r="A168" s="548" t="s">
        <v>568</v>
      </c>
      <c r="B168" s="551" t="s">
        <v>569</v>
      </c>
      <c r="C168" s="552"/>
      <c r="D168" s="553"/>
      <c r="E168" s="36">
        <v>1</v>
      </c>
      <c r="F168" s="396" t="s">
        <v>904</v>
      </c>
      <c r="G168" s="227"/>
      <c r="H168" s="554">
        <f>SUM(G168:G170)</f>
        <v>2</v>
      </c>
    </row>
    <row r="169" spans="1:8" ht="43.5" customHeight="1" thickBot="1" x14ac:dyDescent="0.3">
      <c r="A169" s="549"/>
      <c r="B169" s="662" t="s">
        <v>570</v>
      </c>
      <c r="C169" s="663"/>
      <c r="D169" s="664"/>
      <c r="E169" s="41">
        <v>2</v>
      </c>
      <c r="F169" s="508" t="s">
        <v>905</v>
      </c>
      <c r="G169" s="483">
        <v>2</v>
      </c>
      <c r="H169" s="555"/>
    </row>
    <row r="170" spans="1:8" ht="111.75" customHeight="1" thickBot="1" x14ac:dyDescent="0.3">
      <c r="A170" s="550"/>
      <c r="B170" s="563" t="s">
        <v>571</v>
      </c>
      <c r="C170" s="564"/>
      <c r="D170" s="565"/>
      <c r="E170" s="37">
        <v>3</v>
      </c>
      <c r="F170" s="340" t="s">
        <v>747</v>
      </c>
      <c r="G170" s="260">
        <v>0</v>
      </c>
      <c r="H170" s="562"/>
    </row>
    <row r="171" spans="1:8" ht="43.5" customHeight="1" thickBot="1" x14ac:dyDescent="0.3">
      <c r="A171" s="11" t="s">
        <v>572</v>
      </c>
      <c r="B171" s="566" t="s">
        <v>573</v>
      </c>
      <c r="C171" s="567"/>
      <c r="D171" s="568"/>
      <c r="E171" s="31">
        <v>2</v>
      </c>
      <c r="F171" s="481" t="s">
        <v>906</v>
      </c>
      <c r="G171" s="341">
        <v>2</v>
      </c>
      <c r="H171" s="79">
        <f>G171</f>
        <v>2</v>
      </c>
    </row>
    <row r="172" spans="1:8" ht="16.5" customHeight="1" x14ac:dyDescent="0.25">
      <c r="A172" s="9"/>
      <c r="B172" s="10"/>
      <c r="C172" s="10"/>
      <c r="D172" s="10"/>
      <c r="E172" s="53"/>
      <c r="F172" s="54" t="s">
        <v>647</v>
      </c>
      <c r="G172" s="55">
        <f>SUM(G162:G171)</f>
        <v>7</v>
      </c>
    </row>
    <row r="173" spans="1:8" x14ac:dyDescent="0.25">
      <c r="F173" s="248" t="s">
        <v>795</v>
      </c>
      <c r="G173" s="342">
        <f>SUM(E164,E167,E169:E170,E171)</f>
        <v>13</v>
      </c>
      <c r="H173" s="249">
        <f>G172/G173</f>
        <v>0.53846153846153844</v>
      </c>
    </row>
    <row r="174" spans="1:8" x14ac:dyDescent="0.25">
      <c r="F174" s="54"/>
      <c r="G174" s="343"/>
    </row>
    <row r="175" spans="1:8" x14ac:dyDescent="0.25">
      <c r="F175" s="54" t="s">
        <v>784</v>
      </c>
      <c r="G175" s="55">
        <f>SUM(G172,G145,G45,G14)</f>
        <v>33</v>
      </c>
    </row>
    <row r="176" spans="1:8" x14ac:dyDescent="0.25">
      <c r="F176" s="248" t="s">
        <v>785</v>
      </c>
      <c r="G176" s="344">
        <f>SUM(G173,G146,G46,G15)</f>
        <v>44</v>
      </c>
    </row>
    <row r="177" spans="6:6" x14ac:dyDescent="0.25">
      <c r="F177" s="393" t="s">
        <v>811</v>
      </c>
    </row>
    <row r="215" spans="1:9" s="1" customFormat="1" x14ac:dyDescent="0.25">
      <c r="A215" s="3"/>
      <c r="B215" s="1" t="s">
        <v>312</v>
      </c>
      <c r="E215" s="27"/>
      <c r="F215" s="2"/>
      <c r="G215" s="2"/>
      <c r="H215" s="4"/>
      <c r="I215"/>
    </row>
  </sheetData>
  <mergeCells count="210">
    <mergeCell ref="B7:D7"/>
    <mergeCell ref="A8:A11"/>
    <mergeCell ref="B8:B10"/>
    <mergeCell ref="C8:D8"/>
    <mergeCell ref="H8:H11"/>
    <mergeCell ref="C9:D9"/>
    <mergeCell ref="C10:D10"/>
    <mergeCell ref="C11:D11"/>
    <mergeCell ref="A1:F1"/>
    <mergeCell ref="A2:F2"/>
    <mergeCell ref="A4:E4"/>
    <mergeCell ref="F4:G4"/>
    <mergeCell ref="B5:D5"/>
    <mergeCell ref="B6:D6"/>
    <mergeCell ref="B19:D19"/>
    <mergeCell ref="B20:D20"/>
    <mergeCell ref="B21:D21"/>
    <mergeCell ref="A22:A25"/>
    <mergeCell ref="B22:B24"/>
    <mergeCell ref="C22:D22"/>
    <mergeCell ref="A12:A13"/>
    <mergeCell ref="B12:D12"/>
    <mergeCell ref="H12:H13"/>
    <mergeCell ref="B13:D13"/>
    <mergeCell ref="A16:F16"/>
    <mergeCell ref="A18:E18"/>
    <mergeCell ref="F18:G18"/>
    <mergeCell ref="A30:F30"/>
    <mergeCell ref="A32:E32"/>
    <mergeCell ref="F32:G32"/>
    <mergeCell ref="B33:D33"/>
    <mergeCell ref="B34:D34"/>
    <mergeCell ref="A35:A39"/>
    <mergeCell ref="B35:B38"/>
    <mergeCell ref="C35:D35"/>
    <mergeCell ref="H22:H25"/>
    <mergeCell ref="C23:D23"/>
    <mergeCell ref="C24:D24"/>
    <mergeCell ref="C25:D25"/>
    <mergeCell ref="A26:A27"/>
    <mergeCell ref="B26:D26"/>
    <mergeCell ref="H26:H27"/>
    <mergeCell ref="B27:D27"/>
    <mergeCell ref="H43:H44"/>
    <mergeCell ref="B44:D44"/>
    <mergeCell ref="A47:F47"/>
    <mergeCell ref="H35:H39"/>
    <mergeCell ref="C36:D36"/>
    <mergeCell ref="C37:D37"/>
    <mergeCell ref="C38:D38"/>
    <mergeCell ref="C39:D39"/>
    <mergeCell ref="A40:A42"/>
    <mergeCell ref="B40:B42"/>
    <mergeCell ref="C40:D40"/>
    <mergeCell ref="H40:H42"/>
    <mergeCell ref="C41:D41"/>
    <mergeCell ref="A49:E49"/>
    <mergeCell ref="F49:G49"/>
    <mergeCell ref="B50:D50"/>
    <mergeCell ref="A51:A53"/>
    <mergeCell ref="B51:B52"/>
    <mergeCell ref="C51:D51"/>
    <mergeCell ref="C42:D42"/>
    <mergeCell ref="A43:A44"/>
    <mergeCell ref="B43:D43"/>
    <mergeCell ref="B56:D56"/>
    <mergeCell ref="B57:D57"/>
    <mergeCell ref="A60:F60"/>
    <mergeCell ref="A62:E62"/>
    <mergeCell ref="F62:G62"/>
    <mergeCell ref="B63:D63"/>
    <mergeCell ref="H51:H53"/>
    <mergeCell ref="C52:D52"/>
    <mergeCell ref="C53:D53"/>
    <mergeCell ref="A54:A55"/>
    <mergeCell ref="C54:D54"/>
    <mergeCell ref="H54:H55"/>
    <mergeCell ref="C55:D55"/>
    <mergeCell ref="B64:D64"/>
    <mergeCell ref="A65:A69"/>
    <mergeCell ref="B65:B68"/>
    <mergeCell ref="C65:D65"/>
    <mergeCell ref="H65:H69"/>
    <mergeCell ref="C66:D66"/>
    <mergeCell ref="C67:D67"/>
    <mergeCell ref="C68:D68"/>
    <mergeCell ref="C69:D69"/>
    <mergeCell ref="A70:A71"/>
    <mergeCell ref="B70:D70"/>
    <mergeCell ref="H70:H71"/>
    <mergeCell ref="B71:D71"/>
    <mergeCell ref="B72:D72"/>
    <mergeCell ref="A75:F75"/>
    <mergeCell ref="B83:B85"/>
    <mergeCell ref="C83:D83"/>
    <mergeCell ref="C84:D84"/>
    <mergeCell ref="C85:D85"/>
    <mergeCell ref="C81:C82"/>
    <mergeCell ref="B79:B82"/>
    <mergeCell ref="A86:A93"/>
    <mergeCell ref="A77:E77"/>
    <mergeCell ref="F77:G77"/>
    <mergeCell ref="B78:D78"/>
    <mergeCell ref="A79:A85"/>
    <mergeCell ref="H86:H93"/>
    <mergeCell ref="B90:B93"/>
    <mergeCell ref="C90:D90"/>
    <mergeCell ref="C91:D91"/>
    <mergeCell ref="C92:D92"/>
    <mergeCell ref="C93:D93"/>
    <mergeCell ref="H79:H85"/>
    <mergeCell ref="C88:C89"/>
    <mergeCell ref="B86:B89"/>
    <mergeCell ref="A101:E101"/>
    <mergeCell ref="F101:G101"/>
    <mergeCell ref="B102:D102"/>
    <mergeCell ref="B103:D103"/>
    <mergeCell ref="A104:A108"/>
    <mergeCell ref="B104:D104"/>
    <mergeCell ref="A94:A95"/>
    <mergeCell ref="C94:D94"/>
    <mergeCell ref="H94:H95"/>
    <mergeCell ref="C95:D95"/>
    <mergeCell ref="B96:D96"/>
    <mergeCell ref="A99:F99"/>
    <mergeCell ref="H109:H112"/>
    <mergeCell ref="C110:D110"/>
    <mergeCell ref="B111:B112"/>
    <mergeCell ref="C111:D111"/>
    <mergeCell ref="C112:D112"/>
    <mergeCell ref="H104:H108"/>
    <mergeCell ref="B105:B106"/>
    <mergeCell ref="C105:D105"/>
    <mergeCell ref="C106:D106"/>
    <mergeCell ref="B107:B108"/>
    <mergeCell ref="C107:D107"/>
    <mergeCell ref="C108:D108"/>
    <mergeCell ref="B113:D113"/>
    <mergeCell ref="A116:F116"/>
    <mergeCell ref="A118:E118"/>
    <mergeCell ref="F118:G118"/>
    <mergeCell ref="B119:D119"/>
    <mergeCell ref="B120:D120"/>
    <mergeCell ref="A109:A112"/>
    <mergeCell ref="B109:B110"/>
    <mergeCell ref="C109:D109"/>
    <mergeCell ref="A127:F127"/>
    <mergeCell ref="A129:E129"/>
    <mergeCell ref="F129:G129"/>
    <mergeCell ref="B130:D130"/>
    <mergeCell ref="A131:A136"/>
    <mergeCell ref="B131:B136"/>
    <mergeCell ref="A121:A122"/>
    <mergeCell ref="B121:D121"/>
    <mergeCell ref="H121:H122"/>
    <mergeCell ref="B122:D122"/>
    <mergeCell ref="A123:A124"/>
    <mergeCell ref="B123:D123"/>
    <mergeCell ref="H123:H124"/>
    <mergeCell ref="B124:D124"/>
    <mergeCell ref="C141:D141"/>
    <mergeCell ref="B142:D142"/>
    <mergeCell ref="A143:A144"/>
    <mergeCell ref="B143:D143"/>
    <mergeCell ref="H143:H144"/>
    <mergeCell ref="B144:D144"/>
    <mergeCell ref="H131:H136"/>
    <mergeCell ref="C132:C133"/>
    <mergeCell ref="C134:C136"/>
    <mergeCell ref="A137:A141"/>
    <mergeCell ref="C137:D137"/>
    <mergeCell ref="H137:H141"/>
    <mergeCell ref="C138:D138"/>
    <mergeCell ref="B139:B141"/>
    <mergeCell ref="C139:D139"/>
    <mergeCell ref="C140:D140"/>
    <mergeCell ref="H153:H155"/>
    <mergeCell ref="C154:D154"/>
    <mergeCell ref="C155:D155"/>
    <mergeCell ref="A147:F147"/>
    <mergeCell ref="A149:E149"/>
    <mergeCell ref="F149:G149"/>
    <mergeCell ref="B150:D150"/>
    <mergeCell ref="B151:D151"/>
    <mergeCell ref="B152:D152"/>
    <mergeCell ref="A158:F158"/>
    <mergeCell ref="A159:F159"/>
    <mergeCell ref="A160:E160"/>
    <mergeCell ref="F160:G160"/>
    <mergeCell ref="B161:D161"/>
    <mergeCell ref="B162:D162"/>
    <mergeCell ref="A153:A155"/>
    <mergeCell ref="B153:B155"/>
    <mergeCell ref="C153:D153"/>
    <mergeCell ref="A168:A170"/>
    <mergeCell ref="B168:D168"/>
    <mergeCell ref="H168:H170"/>
    <mergeCell ref="B169:D169"/>
    <mergeCell ref="B170:D170"/>
    <mergeCell ref="B171:D171"/>
    <mergeCell ref="A163:A164"/>
    <mergeCell ref="B163:B164"/>
    <mergeCell ref="C163:D163"/>
    <mergeCell ref="H163:H164"/>
    <mergeCell ref="C164:D164"/>
    <mergeCell ref="A165:A167"/>
    <mergeCell ref="B165:D165"/>
    <mergeCell ref="H165:H167"/>
    <mergeCell ref="B166:D166"/>
    <mergeCell ref="B167:D167"/>
  </mergeCells>
  <conditionalFormatting sqref="B6:B7">
    <cfRule type="cellIs" dxfId="144" priority="200" operator="equal">
      <formula>"PR"</formula>
    </cfRule>
  </conditionalFormatting>
  <conditionalFormatting sqref="B11">
    <cfRule type="cellIs" dxfId="143" priority="199" operator="equal">
      <formula>"PR"</formula>
    </cfRule>
  </conditionalFormatting>
  <conditionalFormatting sqref="B12:B13">
    <cfRule type="cellIs" dxfId="142" priority="198" operator="equal">
      <formula>"PR"</formula>
    </cfRule>
  </conditionalFormatting>
  <conditionalFormatting sqref="B20:B21">
    <cfRule type="cellIs" dxfId="141" priority="197" operator="equal">
      <formula>"PR"</formula>
    </cfRule>
  </conditionalFormatting>
  <conditionalFormatting sqref="B25">
    <cfRule type="cellIs" dxfId="140" priority="196" operator="equal">
      <formula>"PR"</formula>
    </cfRule>
  </conditionalFormatting>
  <conditionalFormatting sqref="B26:B27">
    <cfRule type="cellIs" dxfId="139" priority="195" operator="equal">
      <formula>"PR"</formula>
    </cfRule>
  </conditionalFormatting>
  <conditionalFormatting sqref="B34">
    <cfRule type="cellIs" dxfId="138" priority="194" operator="equal">
      <formula>"PR"</formula>
    </cfRule>
  </conditionalFormatting>
  <conditionalFormatting sqref="B39">
    <cfRule type="cellIs" dxfId="137" priority="193" operator="equal">
      <formula>"PR"</formula>
    </cfRule>
  </conditionalFormatting>
  <conditionalFormatting sqref="B43:B44">
    <cfRule type="cellIs" dxfId="136" priority="192" operator="equal">
      <formula>"PR"</formula>
    </cfRule>
  </conditionalFormatting>
  <conditionalFormatting sqref="B53">
    <cfRule type="cellIs" dxfId="135" priority="191" operator="equal">
      <formula>"PR"</formula>
    </cfRule>
  </conditionalFormatting>
  <conditionalFormatting sqref="B55">
    <cfRule type="cellIs" dxfId="134" priority="190" operator="equal">
      <formula>"PR"</formula>
    </cfRule>
  </conditionalFormatting>
  <conditionalFormatting sqref="B56:B57">
    <cfRule type="cellIs" dxfId="133" priority="189" operator="equal">
      <formula>"PR"</formula>
    </cfRule>
  </conditionalFormatting>
  <conditionalFormatting sqref="B64">
    <cfRule type="cellIs" dxfId="132" priority="188" operator="equal">
      <formula>"PR"</formula>
    </cfRule>
  </conditionalFormatting>
  <conditionalFormatting sqref="B69">
    <cfRule type="cellIs" dxfId="131" priority="187" operator="equal">
      <formula>"PR"</formula>
    </cfRule>
  </conditionalFormatting>
  <conditionalFormatting sqref="B70:B71">
    <cfRule type="cellIs" dxfId="130" priority="186" operator="equal">
      <formula>"PR"</formula>
    </cfRule>
  </conditionalFormatting>
  <conditionalFormatting sqref="B72">
    <cfRule type="cellIs" dxfId="129" priority="185" operator="equal">
      <formula>"PR"</formula>
    </cfRule>
  </conditionalFormatting>
  <conditionalFormatting sqref="B90:B92">
    <cfRule type="cellIs" dxfId="128" priority="180" operator="equal">
      <formula>"PR"</formula>
    </cfRule>
  </conditionalFormatting>
  <conditionalFormatting sqref="B83:B84">
    <cfRule type="cellIs" dxfId="127" priority="183" operator="equal">
      <formula>"PR"</formula>
    </cfRule>
  </conditionalFormatting>
  <conditionalFormatting sqref="B95">
    <cfRule type="cellIs" dxfId="126" priority="178" operator="equal">
      <formula>"PR"</formula>
    </cfRule>
  </conditionalFormatting>
  <conditionalFormatting sqref="B96">
    <cfRule type="cellIs" dxfId="125" priority="177" operator="equal">
      <formula>"PR"</formula>
    </cfRule>
  </conditionalFormatting>
  <conditionalFormatting sqref="B103">
    <cfRule type="cellIs" dxfId="124" priority="176" operator="equal">
      <formula>"PR"</formula>
    </cfRule>
  </conditionalFormatting>
  <conditionalFormatting sqref="B105">
    <cfRule type="cellIs" dxfId="123" priority="175" operator="equal">
      <formula>"PR"</formula>
    </cfRule>
  </conditionalFormatting>
  <conditionalFormatting sqref="B107">
    <cfRule type="cellIs" dxfId="122" priority="174" operator="equal">
      <formula>"PR"</formula>
    </cfRule>
  </conditionalFormatting>
  <conditionalFormatting sqref="B104">
    <cfRule type="cellIs" dxfId="121" priority="173" operator="equal">
      <formula>"PR"</formula>
    </cfRule>
  </conditionalFormatting>
  <conditionalFormatting sqref="C132">
    <cfRule type="cellIs" dxfId="120" priority="167" operator="equal">
      <formula>"PR"</formula>
    </cfRule>
  </conditionalFormatting>
  <conditionalFormatting sqref="C134:C135">
    <cfRule type="cellIs" dxfId="119" priority="166" operator="equal">
      <formula>"PR"</formula>
    </cfRule>
  </conditionalFormatting>
  <conditionalFormatting sqref="B109">
    <cfRule type="cellIs" dxfId="118" priority="172" operator="equal">
      <formula>"PR"</formula>
    </cfRule>
  </conditionalFormatting>
  <conditionalFormatting sqref="B111">
    <cfRule type="cellIs" dxfId="117" priority="171" operator="equal">
      <formula>"PR"</formula>
    </cfRule>
  </conditionalFormatting>
  <conditionalFormatting sqref="B113">
    <cfRule type="cellIs" dxfId="116" priority="170" operator="equal">
      <formula>"PR"</formula>
    </cfRule>
  </conditionalFormatting>
  <conditionalFormatting sqref="B120">
    <cfRule type="cellIs" dxfId="115" priority="169" operator="equal">
      <formula>"PR"</formula>
    </cfRule>
  </conditionalFormatting>
  <conditionalFormatting sqref="B121:B124">
    <cfRule type="cellIs" dxfId="114" priority="168" operator="equal">
      <formula>"PR"</formula>
    </cfRule>
  </conditionalFormatting>
  <conditionalFormatting sqref="B162">
    <cfRule type="cellIs" dxfId="113" priority="160" operator="equal">
      <formula>"PR"</formula>
    </cfRule>
  </conditionalFormatting>
  <conditionalFormatting sqref="B138">
    <cfRule type="cellIs" dxfId="112" priority="165" operator="equal">
      <formula>"PR"</formula>
    </cfRule>
  </conditionalFormatting>
  <conditionalFormatting sqref="B139:B140">
    <cfRule type="cellIs" dxfId="111" priority="164" operator="equal">
      <formula>"PR"</formula>
    </cfRule>
  </conditionalFormatting>
  <conditionalFormatting sqref="B142">
    <cfRule type="cellIs" dxfId="110" priority="163" operator="equal">
      <formula>"PR"</formula>
    </cfRule>
  </conditionalFormatting>
  <conditionalFormatting sqref="B143:B144">
    <cfRule type="cellIs" dxfId="109" priority="162" operator="equal">
      <formula>"PR"</formula>
    </cfRule>
  </conditionalFormatting>
  <conditionalFormatting sqref="B151:B152">
    <cfRule type="cellIs" dxfId="108" priority="161" operator="equal">
      <formula>"PR"</formula>
    </cfRule>
  </conditionalFormatting>
  <conditionalFormatting sqref="B165 B167">
    <cfRule type="cellIs" dxfId="107" priority="159" operator="equal">
      <formula>"PR"</formula>
    </cfRule>
  </conditionalFormatting>
  <conditionalFormatting sqref="B166">
    <cfRule type="cellIs" dxfId="106" priority="158" operator="equal">
      <formula>"PR"</formula>
    </cfRule>
  </conditionalFormatting>
  <conditionalFormatting sqref="B168 B170">
    <cfRule type="cellIs" dxfId="105" priority="157" operator="equal">
      <formula>"PR"</formula>
    </cfRule>
  </conditionalFormatting>
  <conditionalFormatting sqref="B169">
    <cfRule type="cellIs" dxfId="104" priority="156" operator="equal">
      <formula>"PR"</formula>
    </cfRule>
  </conditionalFormatting>
  <conditionalFormatting sqref="B171">
    <cfRule type="cellIs" dxfId="103" priority="155" operator="equal">
      <formula>"PR"</formula>
    </cfRule>
  </conditionalFormatting>
  <conditionalFormatting sqref="E6:E13 E20:E27 E34:E44 E51:E57 E64:E72 E79:E96 E103:E113 E120:E124 E131:E144 E151:E155 E162:E171 E3 E15:E17 E29:E31 E46:E48 E59:E61 E74:E76 E98:E100 E115:E117 E127:E128 E146:E148 E157:E159 E173:E1048576">
    <cfRule type="cellIs" dxfId="102" priority="153" operator="equal">
      <formula>"PR"</formula>
    </cfRule>
  </conditionalFormatting>
  <conditionalFormatting sqref="E1:E2">
    <cfRule type="cellIs" dxfId="101" priority="143" operator="equal">
      <formula>"PR"</formula>
    </cfRule>
  </conditionalFormatting>
  <conditionalFormatting sqref="E5">
    <cfRule type="cellIs" dxfId="100" priority="75" operator="equal">
      <formula>"PR"</formula>
    </cfRule>
  </conditionalFormatting>
  <conditionalFormatting sqref="G5">
    <cfRule type="cellIs" dxfId="99" priority="74" operator="equal">
      <formula>"PR"</formula>
    </cfRule>
  </conditionalFormatting>
  <conditionalFormatting sqref="E19">
    <cfRule type="cellIs" dxfId="98" priority="73" operator="equal">
      <formula>"PR"</formula>
    </cfRule>
  </conditionalFormatting>
  <conditionalFormatting sqref="G19">
    <cfRule type="cellIs" dxfId="97" priority="72" operator="equal">
      <formula>"PR"</formula>
    </cfRule>
  </conditionalFormatting>
  <conditionalFormatting sqref="E33">
    <cfRule type="cellIs" dxfId="96" priority="71" operator="equal">
      <formula>"PR"</formula>
    </cfRule>
  </conditionalFormatting>
  <conditionalFormatting sqref="G33">
    <cfRule type="cellIs" dxfId="95" priority="70" operator="equal">
      <formula>"PR"</formula>
    </cfRule>
  </conditionalFormatting>
  <conditionalFormatting sqref="E50">
    <cfRule type="cellIs" dxfId="94" priority="69" operator="equal">
      <formula>"PR"</formula>
    </cfRule>
  </conditionalFormatting>
  <conditionalFormatting sqref="G50">
    <cfRule type="cellIs" dxfId="93" priority="68" operator="equal">
      <formula>"PR"</formula>
    </cfRule>
  </conditionalFormatting>
  <conditionalFormatting sqref="E63">
    <cfRule type="cellIs" dxfId="92" priority="67" operator="equal">
      <formula>"PR"</formula>
    </cfRule>
  </conditionalFormatting>
  <conditionalFormatting sqref="G63">
    <cfRule type="cellIs" dxfId="91" priority="66" operator="equal">
      <formula>"PR"</formula>
    </cfRule>
  </conditionalFormatting>
  <conditionalFormatting sqref="E78">
    <cfRule type="cellIs" dxfId="90" priority="65" operator="equal">
      <formula>"PR"</formula>
    </cfRule>
  </conditionalFormatting>
  <conditionalFormatting sqref="G78">
    <cfRule type="cellIs" dxfId="89" priority="64" operator="equal">
      <formula>"PR"</formula>
    </cfRule>
  </conditionalFormatting>
  <conditionalFormatting sqref="E102">
    <cfRule type="cellIs" dxfId="88" priority="63" operator="equal">
      <formula>"PR"</formula>
    </cfRule>
  </conditionalFormatting>
  <conditionalFormatting sqref="G102">
    <cfRule type="cellIs" dxfId="87" priority="62" operator="equal">
      <formula>"PR"</formula>
    </cfRule>
  </conditionalFormatting>
  <conditionalFormatting sqref="E119">
    <cfRule type="cellIs" dxfId="86" priority="61" operator="equal">
      <formula>"PR"</formula>
    </cfRule>
  </conditionalFormatting>
  <conditionalFormatting sqref="G119">
    <cfRule type="cellIs" dxfId="85" priority="60" operator="equal">
      <formula>"PR"</formula>
    </cfRule>
  </conditionalFormatting>
  <conditionalFormatting sqref="E130">
    <cfRule type="cellIs" dxfId="84" priority="59" operator="equal">
      <formula>"PR"</formula>
    </cfRule>
  </conditionalFormatting>
  <conditionalFormatting sqref="G130">
    <cfRule type="cellIs" dxfId="83" priority="58" operator="equal">
      <formula>"PR"</formula>
    </cfRule>
  </conditionalFormatting>
  <conditionalFormatting sqref="E150">
    <cfRule type="cellIs" dxfId="82" priority="57" operator="equal">
      <formula>"PR"</formula>
    </cfRule>
  </conditionalFormatting>
  <conditionalFormatting sqref="G150">
    <cfRule type="cellIs" dxfId="81" priority="56" operator="equal">
      <formula>"PR"</formula>
    </cfRule>
  </conditionalFormatting>
  <conditionalFormatting sqref="E161">
    <cfRule type="cellIs" dxfId="80" priority="55" operator="equal">
      <formula>"PR"</formula>
    </cfRule>
  </conditionalFormatting>
  <conditionalFormatting sqref="G161">
    <cfRule type="cellIs" dxfId="79" priority="54" operator="equal">
      <formula>"PR"</formula>
    </cfRule>
  </conditionalFormatting>
  <conditionalFormatting sqref="E14">
    <cfRule type="cellIs" dxfId="78" priority="17" operator="equal">
      <formula>"PR"</formula>
    </cfRule>
  </conditionalFormatting>
  <conditionalFormatting sqref="E28">
    <cfRule type="cellIs" dxfId="77" priority="16" operator="equal">
      <formula>"PR"</formula>
    </cfRule>
  </conditionalFormatting>
  <conditionalFormatting sqref="E45">
    <cfRule type="cellIs" dxfId="76" priority="15" operator="equal">
      <formula>"PR"</formula>
    </cfRule>
  </conditionalFormatting>
  <conditionalFormatting sqref="E58">
    <cfRule type="cellIs" dxfId="75" priority="14" operator="equal">
      <formula>"PR"</formula>
    </cfRule>
  </conditionalFormatting>
  <conditionalFormatting sqref="E73">
    <cfRule type="cellIs" dxfId="74" priority="13" operator="equal">
      <formula>"PR"</formula>
    </cfRule>
  </conditionalFormatting>
  <conditionalFormatting sqref="E97">
    <cfRule type="cellIs" dxfId="73" priority="12" operator="equal">
      <formula>"PR"</formula>
    </cfRule>
  </conditionalFormatting>
  <conditionalFormatting sqref="E114">
    <cfRule type="cellIs" dxfId="72" priority="11" operator="equal">
      <formula>"PR"</formula>
    </cfRule>
  </conditionalFormatting>
  <conditionalFormatting sqref="E126">
    <cfRule type="cellIs" dxfId="71" priority="10" operator="equal">
      <formula>"PR"</formula>
    </cfRule>
  </conditionalFormatting>
  <conditionalFormatting sqref="E125">
    <cfRule type="cellIs" dxfId="70" priority="9" operator="equal">
      <formula>"PR"</formula>
    </cfRule>
  </conditionalFormatting>
  <conditionalFormatting sqref="E145">
    <cfRule type="cellIs" dxfId="69" priority="8" operator="equal">
      <formula>"PR"</formula>
    </cfRule>
  </conditionalFormatting>
  <conditionalFormatting sqref="E156">
    <cfRule type="cellIs" dxfId="68" priority="7" operator="equal">
      <formula>"PR"</formula>
    </cfRule>
  </conditionalFormatting>
  <conditionalFormatting sqref="E172">
    <cfRule type="cellIs" dxfId="67" priority="6" operator="equal">
      <formula>"PR"</formula>
    </cfRule>
  </conditionalFormatting>
  <conditionalFormatting sqref="C81">
    <cfRule type="cellIs" dxfId="66" priority="4" operator="equal">
      <formula>"PR"</formula>
    </cfRule>
  </conditionalFormatting>
  <conditionalFormatting sqref="C80">
    <cfRule type="cellIs" dxfId="65" priority="3" operator="equal">
      <formula>"PR"</formula>
    </cfRule>
  </conditionalFormatting>
  <conditionalFormatting sqref="C88">
    <cfRule type="cellIs" dxfId="64" priority="2" operator="equal">
      <formula>"PR"</formula>
    </cfRule>
  </conditionalFormatting>
  <conditionalFormatting sqref="C87">
    <cfRule type="cellIs" dxfId="63" priority="1" operator="equal">
      <formula>"PR"</formula>
    </cfRule>
  </conditionalFormatting>
  <pageMargins left="0.70866141732283472" right="0.70866141732283472" top="0.74803149606299213" bottom="0.74803149606299213" header="0.31496062992125984" footer="0.31496062992125984"/>
  <pageSetup paperSize="9" scale="57" orientation="landscape" r:id="rId1"/>
  <rowBreaks count="2" manualBreakCount="2">
    <brk id="29" max="16383" man="1"/>
    <brk id="157" max="7"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view="pageBreakPreview" zoomScale="93" zoomScaleNormal="71" zoomScaleSheetLayoutView="93" workbookViewId="0">
      <pane xSplit="1" topLeftCell="B1" activePane="topRight" state="frozen"/>
      <selection activeCell="B6" sqref="B6:D6"/>
      <selection pane="topRight" activeCell="D20" sqref="D20"/>
    </sheetView>
  </sheetViews>
  <sheetFormatPr baseColWidth="10" defaultRowHeight="15" x14ac:dyDescent="0.25"/>
  <cols>
    <col min="1" max="1" width="19.5703125" style="3" customWidth="1"/>
    <col min="2" max="2" width="38.5703125" style="1" customWidth="1"/>
    <col min="3" max="3" width="31.140625" style="1" customWidth="1"/>
    <col min="4" max="4" width="38.7109375" style="1" customWidth="1"/>
    <col min="5" max="5" width="6.85546875" style="27" customWidth="1"/>
    <col min="6" max="6" width="78.42578125" style="2" customWidth="1"/>
    <col min="7" max="7" width="8.5703125" style="2" customWidth="1"/>
    <col min="8" max="8" width="7.28515625" style="4" customWidth="1"/>
  </cols>
  <sheetData>
    <row r="1" spans="1:8" s="4" customFormat="1" ht="43.5" customHeight="1" thickBot="1" x14ac:dyDescent="0.3">
      <c r="A1" s="635" t="s">
        <v>574</v>
      </c>
      <c r="B1" s="636"/>
      <c r="C1" s="636"/>
      <c r="D1" s="636"/>
      <c r="E1" s="636"/>
      <c r="F1" s="636"/>
      <c r="G1" s="140"/>
      <c r="H1" s="110"/>
    </row>
    <row r="2" spans="1:8" s="52" customFormat="1" ht="24.75" customHeight="1" thickBot="1" x14ac:dyDescent="0.3">
      <c r="A2" s="714" t="s">
        <v>162</v>
      </c>
      <c r="B2" s="714"/>
      <c r="C2" s="714"/>
      <c r="D2" s="714"/>
      <c r="E2" s="714"/>
      <c r="F2" s="714"/>
      <c r="G2" s="141"/>
      <c r="H2" s="112"/>
    </row>
    <row r="3" spans="1:8" s="4" customFormat="1" ht="14.25" customHeight="1" thickBot="1" x14ac:dyDescent="0.3">
      <c r="A3" s="638" t="s">
        <v>644</v>
      </c>
      <c r="B3" s="639"/>
      <c r="C3" s="639"/>
      <c r="D3" s="639"/>
      <c r="E3" s="640"/>
      <c r="F3" s="641" t="s">
        <v>645</v>
      </c>
      <c r="G3" s="642"/>
      <c r="H3" s="110"/>
    </row>
    <row r="4" spans="1:8" s="51" customFormat="1" ht="10.5" customHeight="1" thickBot="1" x14ac:dyDescent="0.25">
      <c r="A4" s="113" t="s">
        <v>15</v>
      </c>
      <c r="B4" s="643" t="s">
        <v>15</v>
      </c>
      <c r="C4" s="643"/>
      <c r="D4" s="643"/>
      <c r="E4" s="113" t="s">
        <v>16</v>
      </c>
      <c r="F4" s="113" t="s">
        <v>646</v>
      </c>
      <c r="G4" s="113" t="s">
        <v>16</v>
      </c>
      <c r="H4" s="114"/>
    </row>
    <row r="5" spans="1:8" ht="81.599999999999994" customHeight="1" thickBot="1" x14ac:dyDescent="0.3">
      <c r="A5" s="142" t="s">
        <v>575</v>
      </c>
      <c r="B5" s="713" t="s">
        <v>690</v>
      </c>
      <c r="C5" s="713"/>
      <c r="D5" s="713"/>
      <c r="E5" s="143">
        <v>2</v>
      </c>
      <c r="F5" s="715" t="s">
        <v>993</v>
      </c>
      <c r="G5" s="251">
        <v>2</v>
      </c>
      <c r="H5" s="145">
        <f>G5</f>
        <v>2</v>
      </c>
    </row>
    <row r="6" spans="1:8" ht="145.5" customHeight="1" thickBot="1" x14ac:dyDescent="0.3">
      <c r="A6" s="142" t="s">
        <v>576</v>
      </c>
      <c r="B6" s="713" t="s">
        <v>691</v>
      </c>
      <c r="C6" s="713"/>
      <c r="D6" s="713"/>
      <c r="E6" s="143">
        <v>3</v>
      </c>
      <c r="F6" s="716"/>
      <c r="G6" s="251">
        <v>3</v>
      </c>
      <c r="H6" s="153">
        <f>G6</f>
        <v>3</v>
      </c>
    </row>
    <row r="7" spans="1:8" ht="16.5" customHeight="1" x14ac:dyDescent="0.25">
      <c r="A7" s="135"/>
      <c r="B7" s="136"/>
      <c r="C7" s="136"/>
      <c r="D7" s="136"/>
      <c r="E7" s="137"/>
      <c r="F7" s="138" t="s">
        <v>647</v>
      </c>
      <c r="G7" s="139">
        <f>SUM(G5:G6)</f>
        <v>5</v>
      </c>
      <c r="H7" s="110"/>
    </row>
    <row r="8" spans="1:8" x14ac:dyDescent="0.25">
      <c r="A8" s="154"/>
      <c r="B8" s="155"/>
      <c r="C8" s="155"/>
      <c r="D8" s="155"/>
      <c r="E8" s="156"/>
      <c r="F8" s="490" t="s">
        <v>817</v>
      </c>
      <c r="G8" s="345">
        <v>5</v>
      </c>
      <c r="H8" s="346">
        <f>G7/G8</f>
        <v>1</v>
      </c>
    </row>
    <row r="9" spans="1:8" x14ac:dyDescent="0.25">
      <c r="A9" s="154"/>
      <c r="B9" s="155"/>
      <c r="C9" s="155"/>
      <c r="D9" s="155"/>
      <c r="E9" s="156"/>
      <c r="F9" s="157"/>
      <c r="G9" s="157"/>
      <c r="H9" s="110"/>
    </row>
    <row r="10" spans="1:8" x14ac:dyDescent="0.25">
      <c r="A10" s="154"/>
      <c r="B10" s="155"/>
      <c r="C10" s="155"/>
      <c r="D10" s="155"/>
      <c r="E10" s="156"/>
      <c r="F10" s="157"/>
      <c r="G10" s="157"/>
      <c r="H10" s="110"/>
    </row>
    <row r="11" spans="1:8" x14ac:dyDescent="0.25">
      <c r="A11" s="154"/>
      <c r="B11" s="155"/>
      <c r="C11" s="155"/>
      <c r="D11" s="155"/>
      <c r="E11" s="156"/>
      <c r="F11" s="157"/>
      <c r="G11" s="157"/>
      <c r="H11" s="110"/>
    </row>
    <row r="12" spans="1:8" x14ac:dyDescent="0.25">
      <c r="A12" s="154"/>
      <c r="B12" s="155"/>
      <c r="C12" s="155"/>
      <c r="D12" s="155"/>
      <c r="E12" s="156"/>
      <c r="F12" s="157"/>
      <c r="G12" s="157"/>
      <c r="H12" s="110"/>
    </row>
    <row r="13" spans="1:8" x14ac:dyDescent="0.25">
      <c r="A13" s="154"/>
      <c r="B13" s="155"/>
      <c r="C13" s="155"/>
      <c r="D13" s="155"/>
      <c r="E13" s="156"/>
      <c r="F13" s="157"/>
      <c r="G13" s="157"/>
      <c r="H13" s="110"/>
    </row>
    <row r="14" spans="1:8" x14ac:dyDescent="0.25">
      <c r="A14" s="154"/>
      <c r="B14" s="155"/>
      <c r="C14" s="155"/>
      <c r="D14" s="155"/>
      <c r="E14" s="156"/>
      <c r="F14" s="157"/>
      <c r="G14" s="157"/>
      <c r="H14" s="110"/>
    </row>
    <row r="54" spans="1:9" s="1" customFormat="1" x14ac:dyDescent="0.25">
      <c r="A54" s="3"/>
      <c r="B54" s="1" t="s">
        <v>312</v>
      </c>
      <c r="E54" s="27"/>
      <c r="F54" s="2"/>
      <c r="G54" s="2"/>
      <c r="H54" s="4"/>
      <c r="I54"/>
    </row>
  </sheetData>
  <mergeCells count="8">
    <mergeCell ref="B6:D6"/>
    <mergeCell ref="A1:F1"/>
    <mergeCell ref="A2:F2"/>
    <mergeCell ref="A3:E3"/>
    <mergeCell ref="F3:G3"/>
    <mergeCell ref="B4:D4"/>
    <mergeCell ref="B5:D5"/>
    <mergeCell ref="F5:F6"/>
  </mergeCells>
  <conditionalFormatting sqref="B5:B6">
    <cfRule type="cellIs" dxfId="62" priority="164" operator="equal">
      <formula>"PR"</formula>
    </cfRule>
  </conditionalFormatting>
  <conditionalFormatting sqref="E5:E6 E8:E1048576">
    <cfRule type="cellIs" dxfId="61" priority="156" operator="equal">
      <formula>"PR"</formula>
    </cfRule>
  </conditionalFormatting>
  <conditionalFormatting sqref="E1:E2">
    <cfRule type="cellIs" dxfId="60" priority="145" operator="equal">
      <formula>"PR"</formula>
    </cfRule>
  </conditionalFormatting>
  <conditionalFormatting sqref="E4">
    <cfRule type="cellIs" dxfId="59" priority="55" operator="equal">
      <formula>"PR"</formula>
    </cfRule>
  </conditionalFormatting>
  <conditionalFormatting sqref="G4">
    <cfRule type="cellIs" dxfId="58" priority="54" operator="equal">
      <formula>"PR"</formula>
    </cfRule>
  </conditionalFormatting>
  <conditionalFormatting sqref="E7">
    <cfRule type="cellIs" dxfId="57" priority="3" operator="equal">
      <formula>"PR"</formula>
    </cfRule>
  </conditionalFormatting>
  <pageMargins left="0.70866141732283472" right="0.70866141732283472" top="0.74803149606299213" bottom="0.74803149606299213" header="0.31496062992125984" footer="0.31496062992125984"/>
  <pageSetup paperSize="9" scale="57"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5"/>
  <sheetViews>
    <sheetView view="pageBreakPreview" zoomScaleNormal="65" zoomScaleSheetLayoutView="100" workbookViewId="0">
      <pane xSplit="1" topLeftCell="B1" activePane="topRight" state="frozen"/>
      <selection activeCell="B6" sqref="B6:D6"/>
      <selection pane="topRight" activeCell="G26" sqref="G26"/>
    </sheetView>
  </sheetViews>
  <sheetFormatPr baseColWidth="10" defaultRowHeight="15" x14ac:dyDescent="0.25"/>
  <cols>
    <col min="1" max="1" width="19.5703125" style="3" customWidth="1"/>
    <col min="2" max="2" width="38.5703125" style="1" customWidth="1"/>
    <col min="3" max="3" width="31.140625" style="1" customWidth="1"/>
    <col min="4" max="4" width="38.7109375" style="1" customWidth="1"/>
    <col min="5" max="5" width="6.85546875" style="27" customWidth="1"/>
    <col min="6" max="6" width="78.42578125" style="2" customWidth="1"/>
    <col min="7" max="7" width="8.5703125" style="2" customWidth="1"/>
    <col min="8" max="8" width="7.28515625" style="4" customWidth="1"/>
  </cols>
  <sheetData>
    <row r="1" spans="1:9" s="4" customFormat="1" ht="43.5" customHeight="1" thickBot="1" x14ac:dyDescent="0.3">
      <c r="A1" s="635" t="s">
        <v>734</v>
      </c>
      <c r="B1" s="636"/>
      <c r="C1" s="636"/>
      <c r="D1" s="636"/>
      <c r="E1" s="636"/>
      <c r="F1" s="636"/>
      <c r="G1" s="140"/>
      <c r="H1" s="110"/>
    </row>
    <row r="2" spans="1:9" s="52" customFormat="1" ht="24.75" customHeight="1" thickBot="1" x14ac:dyDescent="0.3">
      <c r="A2" s="637" t="s">
        <v>163</v>
      </c>
      <c r="B2" s="637"/>
      <c r="C2" s="637"/>
      <c r="D2" s="637"/>
      <c r="E2" s="637"/>
      <c r="F2" s="637"/>
      <c r="G2" s="141"/>
      <c r="H2" s="112"/>
    </row>
    <row r="3" spans="1:9" s="4" customFormat="1" ht="14.25" customHeight="1" thickBot="1" x14ac:dyDescent="0.3">
      <c r="A3" s="638" t="s">
        <v>644</v>
      </c>
      <c r="B3" s="639"/>
      <c r="C3" s="639"/>
      <c r="D3" s="639"/>
      <c r="E3" s="640"/>
      <c r="F3" s="641" t="s">
        <v>645</v>
      </c>
      <c r="G3" s="642"/>
      <c r="H3" s="110"/>
    </row>
    <row r="4" spans="1:9" s="51" customFormat="1" ht="10.5" customHeight="1" thickBot="1" x14ac:dyDescent="0.25">
      <c r="A4" s="113" t="s">
        <v>15</v>
      </c>
      <c r="B4" s="643" t="s">
        <v>15</v>
      </c>
      <c r="C4" s="643"/>
      <c r="D4" s="643"/>
      <c r="E4" s="113" t="s">
        <v>16</v>
      </c>
      <c r="F4" s="113" t="s">
        <v>646</v>
      </c>
      <c r="G4" s="113" t="s">
        <v>16</v>
      </c>
      <c r="H4" s="114"/>
    </row>
    <row r="5" spans="1:9" ht="97.5" customHeight="1" x14ac:dyDescent="0.25">
      <c r="A5" s="595" t="s">
        <v>577</v>
      </c>
      <c r="B5" s="598" t="s">
        <v>687</v>
      </c>
      <c r="C5" s="599"/>
      <c r="D5" s="600"/>
      <c r="E5" s="115" t="s">
        <v>1</v>
      </c>
      <c r="F5" s="397" t="s">
        <v>971</v>
      </c>
      <c r="G5" s="221" t="s">
        <v>1</v>
      </c>
      <c r="H5" s="602" t="s">
        <v>1</v>
      </c>
    </row>
    <row r="6" spans="1:9" ht="30.75" customHeight="1" thickBot="1" x14ac:dyDescent="0.3">
      <c r="A6" s="596"/>
      <c r="B6" s="603" t="s">
        <v>688</v>
      </c>
      <c r="C6" s="604"/>
      <c r="D6" s="605"/>
      <c r="E6" s="129" t="s">
        <v>1</v>
      </c>
      <c r="F6" s="509" t="s">
        <v>972</v>
      </c>
      <c r="G6" s="313" t="s">
        <v>1</v>
      </c>
      <c r="H6" s="602"/>
    </row>
    <row r="7" spans="1:9" ht="42" customHeight="1" thickBot="1" x14ac:dyDescent="0.3">
      <c r="A7" s="597"/>
      <c r="B7" s="606" t="s">
        <v>975</v>
      </c>
      <c r="C7" s="607"/>
      <c r="D7" s="608"/>
      <c r="E7" s="117">
        <v>3</v>
      </c>
      <c r="F7" s="319" t="s">
        <v>747</v>
      </c>
      <c r="G7" s="226">
        <v>0</v>
      </c>
      <c r="H7" s="609"/>
    </row>
    <row r="8" spans="1:9" ht="107.25" customHeight="1" x14ac:dyDescent="0.25">
      <c r="A8" s="595" t="s">
        <v>578</v>
      </c>
      <c r="B8" s="598" t="s">
        <v>689</v>
      </c>
      <c r="C8" s="599"/>
      <c r="D8" s="600"/>
      <c r="E8" s="115">
        <v>2</v>
      </c>
      <c r="F8" s="116" t="s">
        <v>976</v>
      </c>
      <c r="G8" s="221">
        <v>2</v>
      </c>
      <c r="H8" s="601">
        <f>SUM(G8:G9)</f>
        <v>4</v>
      </c>
    </row>
    <row r="9" spans="1:9" ht="33.75" customHeight="1" thickBot="1" x14ac:dyDescent="0.3">
      <c r="A9" s="597"/>
      <c r="B9" s="606" t="s">
        <v>974</v>
      </c>
      <c r="C9" s="607"/>
      <c r="D9" s="608"/>
      <c r="E9" s="117">
        <v>2</v>
      </c>
      <c r="F9" s="510" t="s">
        <v>973</v>
      </c>
      <c r="G9" s="313">
        <v>2</v>
      </c>
      <c r="H9" s="602"/>
    </row>
    <row r="10" spans="1:9" ht="16.5" customHeight="1" x14ac:dyDescent="0.25">
      <c r="A10" s="135"/>
      <c r="B10" s="136"/>
      <c r="C10" s="136"/>
      <c r="D10" s="136"/>
      <c r="E10" s="137"/>
      <c r="F10" s="138" t="s">
        <v>647</v>
      </c>
      <c r="G10" s="139">
        <f>SUM(G5:G9)</f>
        <v>4</v>
      </c>
      <c r="H10" s="110"/>
    </row>
    <row r="11" spans="1:9" x14ac:dyDescent="0.25">
      <c r="A11" s="154"/>
      <c r="B11" s="155"/>
      <c r="C11" s="155"/>
      <c r="D11" s="155"/>
      <c r="E11" s="156"/>
      <c r="F11" s="248" t="s">
        <v>795</v>
      </c>
      <c r="G11" s="247">
        <f>SUM(E7:E9)</f>
        <v>7</v>
      </c>
      <c r="H11" s="110"/>
    </row>
    <row r="12" spans="1:9" ht="14.25" customHeight="1" x14ac:dyDescent="0.25">
      <c r="A12" s="711" t="s">
        <v>734</v>
      </c>
      <c r="B12" s="725"/>
      <c r="C12" s="725"/>
      <c r="D12" s="725"/>
      <c r="E12" s="725"/>
      <c r="F12" s="725"/>
      <c r="G12" s="166"/>
      <c r="H12" s="110"/>
      <c r="I12" s="12"/>
    </row>
    <row r="13" spans="1:9" s="4" customFormat="1" ht="24.75" customHeight="1" thickBot="1" x14ac:dyDescent="0.3">
      <c r="A13" s="714" t="s">
        <v>164</v>
      </c>
      <c r="B13" s="714"/>
      <c r="C13" s="714"/>
      <c r="D13" s="714"/>
      <c r="E13" s="714"/>
      <c r="F13" s="714"/>
      <c r="G13" s="167"/>
      <c r="H13" s="110"/>
    </row>
    <row r="14" spans="1:9" s="4" customFormat="1" ht="14.25" customHeight="1" thickBot="1" x14ac:dyDescent="0.3">
      <c r="A14" s="638" t="s">
        <v>644</v>
      </c>
      <c r="B14" s="639"/>
      <c r="C14" s="639"/>
      <c r="D14" s="639"/>
      <c r="E14" s="640"/>
      <c r="F14" s="641" t="s">
        <v>645</v>
      </c>
      <c r="G14" s="642"/>
      <c r="H14" s="110"/>
    </row>
    <row r="15" spans="1:9" s="51" customFormat="1" ht="10.5" customHeight="1" thickBot="1" x14ac:dyDescent="0.25">
      <c r="A15" s="50" t="s">
        <v>15</v>
      </c>
      <c r="B15" s="576" t="s">
        <v>15</v>
      </c>
      <c r="C15" s="576"/>
      <c r="D15" s="576"/>
      <c r="E15" s="50" t="s">
        <v>16</v>
      </c>
      <c r="F15" s="50" t="s">
        <v>646</v>
      </c>
      <c r="G15" s="50" t="s">
        <v>16</v>
      </c>
      <c r="H15" s="76"/>
    </row>
    <row r="16" spans="1:9" ht="72.75" customHeight="1" thickBot="1" x14ac:dyDescent="0.3">
      <c r="A16" s="717" t="s">
        <v>579</v>
      </c>
      <c r="B16" s="684" t="s">
        <v>581</v>
      </c>
      <c r="C16" s="722" t="s">
        <v>582</v>
      </c>
      <c r="D16" s="722"/>
      <c r="E16" s="34" t="s">
        <v>1</v>
      </c>
      <c r="F16" s="491" t="s">
        <v>796</v>
      </c>
      <c r="G16" s="271" t="s">
        <v>743</v>
      </c>
      <c r="H16" s="562">
        <f>SUM(G16:G17)</f>
        <v>0</v>
      </c>
    </row>
    <row r="17" spans="1:8" ht="83.25" customHeight="1" thickBot="1" x14ac:dyDescent="0.3">
      <c r="A17" s="718"/>
      <c r="B17" s="721" t="s">
        <v>580</v>
      </c>
      <c r="C17" s="724" t="s">
        <v>580</v>
      </c>
      <c r="D17" s="724"/>
      <c r="E17" s="42">
        <v>2</v>
      </c>
      <c r="F17" s="491" t="s">
        <v>796</v>
      </c>
      <c r="G17" s="234" t="s">
        <v>743</v>
      </c>
      <c r="H17" s="720"/>
    </row>
    <row r="18" spans="1:8" ht="29.25" customHeight="1" thickBot="1" x14ac:dyDescent="0.3">
      <c r="A18" s="717" t="s">
        <v>583</v>
      </c>
      <c r="B18" s="719" t="s">
        <v>584</v>
      </c>
      <c r="C18" s="719"/>
      <c r="D18" s="719"/>
      <c r="E18" s="36" t="s">
        <v>1</v>
      </c>
      <c r="F18" s="350" t="s">
        <v>914</v>
      </c>
      <c r="G18" s="277" t="s">
        <v>1</v>
      </c>
      <c r="H18" s="720">
        <f>SUM(G18:G19)</f>
        <v>2</v>
      </c>
    </row>
    <row r="19" spans="1:8" ht="48.75" customHeight="1" thickBot="1" x14ac:dyDescent="0.3">
      <c r="A19" s="718"/>
      <c r="B19" s="723" t="s">
        <v>585</v>
      </c>
      <c r="C19" s="723"/>
      <c r="D19" s="723"/>
      <c r="E19" s="37">
        <v>2</v>
      </c>
      <c r="F19" s="492" t="s">
        <v>915</v>
      </c>
      <c r="G19" s="228">
        <v>2</v>
      </c>
      <c r="H19" s="720"/>
    </row>
    <row r="20" spans="1:8" ht="81" customHeight="1" thickBot="1" x14ac:dyDescent="0.3">
      <c r="A20" s="717" t="s">
        <v>586</v>
      </c>
      <c r="B20" s="86" t="s">
        <v>587</v>
      </c>
      <c r="C20" s="719" t="s">
        <v>588</v>
      </c>
      <c r="D20" s="719"/>
      <c r="E20" s="36">
        <v>2</v>
      </c>
      <c r="F20" s="411" t="s">
        <v>916</v>
      </c>
      <c r="G20" s="227">
        <v>2</v>
      </c>
      <c r="H20" s="720">
        <f>SUM(G20:G23)</f>
        <v>9</v>
      </c>
    </row>
    <row r="21" spans="1:8" ht="93.75" customHeight="1" thickBot="1" x14ac:dyDescent="0.3">
      <c r="A21" s="549"/>
      <c r="B21" s="684" t="s">
        <v>589</v>
      </c>
      <c r="C21" s="722" t="s">
        <v>590</v>
      </c>
      <c r="D21" s="722"/>
      <c r="E21" s="34">
        <v>2</v>
      </c>
      <c r="F21" s="435" t="s">
        <v>848</v>
      </c>
      <c r="G21" s="332"/>
      <c r="H21" s="720"/>
    </row>
    <row r="22" spans="1:8" ht="93.75" customHeight="1" thickBot="1" x14ac:dyDescent="0.3">
      <c r="A22" s="549"/>
      <c r="B22" s="721"/>
      <c r="C22" s="722" t="s">
        <v>591</v>
      </c>
      <c r="D22" s="722"/>
      <c r="E22" s="42">
        <v>4</v>
      </c>
      <c r="F22" s="436" t="s">
        <v>849</v>
      </c>
      <c r="G22" s="351">
        <v>4</v>
      </c>
      <c r="H22" s="720"/>
    </row>
    <row r="23" spans="1:8" ht="38.25" customHeight="1" thickBot="1" x14ac:dyDescent="0.3">
      <c r="A23" s="718"/>
      <c r="B23" s="723" t="s">
        <v>592</v>
      </c>
      <c r="C23" s="723"/>
      <c r="D23" s="723"/>
      <c r="E23" s="33">
        <v>3</v>
      </c>
      <c r="F23" s="511" t="s">
        <v>977</v>
      </c>
      <c r="G23" s="348">
        <v>3</v>
      </c>
      <c r="H23" s="554"/>
    </row>
    <row r="24" spans="1:8" ht="16.5" customHeight="1" x14ac:dyDescent="0.25">
      <c r="A24" s="9"/>
      <c r="B24" s="10"/>
      <c r="C24" s="10"/>
      <c r="D24" s="10"/>
      <c r="E24" s="53"/>
      <c r="F24" s="54" t="s">
        <v>647</v>
      </c>
      <c r="G24" s="55">
        <f>SUM(G16:G23)</f>
        <v>11</v>
      </c>
    </row>
    <row r="25" spans="1:8" x14ac:dyDescent="0.25">
      <c r="F25" s="248" t="s">
        <v>795</v>
      </c>
      <c r="G25" s="247">
        <f>SUM(E19:E20,E22:E23)</f>
        <v>11</v>
      </c>
    </row>
    <row r="26" spans="1:8" x14ac:dyDescent="0.25">
      <c r="F26" s="54"/>
      <c r="G26" s="343"/>
    </row>
    <row r="27" spans="1:8" x14ac:dyDescent="0.25">
      <c r="F27" s="54" t="s">
        <v>647</v>
      </c>
      <c r="G27" s="55">
        <f>SUM(G24,G10)</f>
        <v>15</v>
      </c>
    </row>
    <row r="28" spans="1:8" x14ac:dyDescent="0.25">
      <c r="F28" s="248" t="s">
        <v>785</v>
      </c>
      <c r="G28" s="247">
        <f>SUM(G25,G11)</f>
        <v>18</v>
      </c>
      <c r="H28" s="352">
        <f>G27/G28</f>
        <v>0.83333333333333337</v>
      </c>
    </row>
    <row r="29" spans="1:8" x14ac:dyDescent="0.25">
      <c r="F29" s="390" t="s">
        <v>791</v>
      </c>
    </row>
    <row r="85" spans="2:2" x14ac:dyDescent="0.25">
      <c r="B85" s="1" t="s">
        <v>312</v>
      </c>
    </row>
  </sheetData>
  <mergeCells count="35">
    <mergeCell ref="A8:A9"/>
    <mergeCell ref="B8:D8"/>
    <mergeCell ref="H8:H9"/>
    <mergeCell ref="B9:D9"/>
    <mergeCell ref="A1:F1"/>
    <mergeCell ref="A2:F2"/>
    <mergeCell ref="A3:E3"/>
    <mergeCell ref="F3:G3"/>
    <mergeCell ref="B4:D4"/>
    <mergeCell ref="A5:A7"/>
    <mergeCell ref="B5:D5"/>
    <mergeCell ref="H5:H7"/>
    <mergeCell ref="B6:D6"/>
    <mergeCell ref="B7:D7"/>
    <mergeCell ref="A12:F12"/>
    <mergeCell ref="A13:F13"/>
    <mergeCell ref="A14:E14"/>
    <mergeCell ref="F14:G14"/>
    <mergeCell ref="B15:D15"/>
    <mergeCell ref="H16:H17"/>
    <mergeCell ref="C17:D17"/>
    <mergeCell ref="A18:A19"/>
    <mergeCell ref="B18:D18"/>
    <mergeCell ref="H18:H19"/>
    <mergeCell ref="B19:D19"/>
    <mergeCell ref="A16:A17"/>
    <mergeCell ref="B16:B17"/>
    <mergeCell ref="C16:D16"/>
    <mergeCell ref="A20:A23"/>
    <mergeCell ref="C20:D20"/>
    <mergeCell ref="H20:H23"/>
    <mergeCell ref="B21:B22"/>
    <mergeCell ref="C21:D21"/>
    <mergeCell ref="C22:D22"/>
    <mergeCell ref="B23:D23"/>
  </mergeCells>
  <conditionalFormatting sqref="B5 B7">
    <cfRule type="cellIs" dxfId="56" priority="203" operator="equal">
      <formula>"PR"</formula>
    </cfRule>
  </conditionalFormatting>
  <conditionalFormatting sqref="B6">
    <cfRule type="cellIs" dxfId="55" priority="202" operator="equal">
      <formula>"PR"</formula>
    </cfRule>
  </conditionalFormatting>
  <conditionalFormatting sqref="B8:B9">
    <cfRule type="cellIs" dxfId="54" priority="201" operator="equal">
      <formula>"PR"</formula>
    </cfRule>
  </conditionalFormatting>
  <conditionalFormatting sqref="B21">
    <cfRule type="cellIs" dxfId="53" priority="200" operator="equal">
      <formula>"PR"</formula>
    </cfRule>
  </conditionalFormatting>
  <conditionalFormatting sqref="B23">
    <cfRule type="cellIs" dxfId="52" priority="199" operator="equal">
      <formula>"PR"</formula>
    </cfRule>
  </conditionalFormatting>
  <conditionalFormatting sqref="B16">
    <cfRule type="cellIs" dxfId="51" priority="198" operator="equal">
      <formula>"PR"</formula>
    </cfRule>
  </conditionalFormatting>
  <conditionalFormatting sqref="B18:B19">
    <cfRule type="cellIs" dxfId="50" priority="197" operator="equal">
      <formula>"PR"</formula>
    </cfRule>
  </conditionalFormatting>
  <conditionalFormatting sqref="E5:E9 E16:E23 E11:E13 E25:E1048576">
    <cfRule type="cellIs" dxfId="49" priority="176" operator="equal">
      <formula>"PR"</formula>
    </cfRule>
  </conditionalFormatting>
  <conditionalFormatting sqref="E1:E2">
    <cfRule type="cellIs" dxfId="48" priority="164" operator="equal">
      <formula>"PR"</formula>
    </cfRule>
  </conditionalFormatting>
  <conditionalFormatting sqref="E4">
    <cfRule type="cellIs" dxfId="47" priority="71" operator="equal">
      <formula>"PR"</formula>
    </cfRule>
  </conditionalFormatting>
  <conditionalFormatting sqref="G4">
    <cfRule type="cellIs" dxfId="46" priority="70" operator="equal">
      <formula>"PR"</formula>
    </cfRule>
  </conditionalFormatting>
  <conditionalFormatting sqref="E15">
    <cfRule type="cellIs" dxfId="45" priority="69" operator="equal">
      <formula>"PR"</formula>
    </cfRule>
  </conditionalFormatting>
  <conditionalFormatting sqref="G15">
    <cfRule type="cellIs" dxfId="44" priority="68" operator="equal">
      <formula>"PR"</formula>
    </cfRule>
  </conditionalFormatting>
  <conditionalFormatting sqref="E10">
    <cfRule type="cellIs" dxfId="43" priority="8" operator="equal">
      <formula>"PR"</formula>
    </cfRule>
  </conditionalFormatting>
  <conditionalFormatting sqref="E24">
    <cfRule type="cellIs" dxfId="42" priority="7" operator="equal">
      <formula>"PR"</formula>
    </cfRule>
  </conditionalFormatting>
  <pageMargins left="0.70866141732283472" right="0.70866141732283472" top="0.74803149606299213" bottom="0.74803149606299213" header="0.31496062992125984" footer="0.31496062992125984"/>
  <pageSetup paperSize="9" scale="57" orientation="landscape" r:id="rId1"/>
  <rowBreaks count="1" manualBreakCount="1">
    <brk id="11"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view="pageBreakPreview" topLeftCell="A34" zoomScaleNormal="58" zoomScaleSheetLayoutView="100" workbookViewId="0">
      <pane xSplit="1" topLeftCell="B1" activePane="topRight" state="frozen"/>
      <selection activeCell="B6" sqref="B6:D6"/>
      <selection pane="topRight" activeCell="J10" sqref="J10"/>
    </sheetView>
  </sheetViews>
  <sheetFormatPr baseColWidth="10" defaultRowHeight="15" x14ac:dyDescent="0.25"/>
  <cols>
    <col min="1" max="1" width="19.5703125" style="3" customWidth="1"/>
    <col min="2" max="2" width="38.5703125" style="1" customWidth="1"/>
    <col min="3" max="3" width="31.140625" style="1" customWidth="1"/>
    <col min="4" max="4" width="38.7109375" style="1" customWidth="1"/>
    <col min="5" max="5" width="6.85546875" style="27" customWidth="1"/>
    <col min="6" max="6" width="78.42578125" style="2" customWidth="1"/>
    <col min="7" max="7" width="8.5703125" style="2" customWidth="1"/>
    <col min="8" max="8" width="7.28515625" style="4" customWidth="1"/>
  </cols>
  <sheetData>
    <row r="1" spans="1:8" s="4" customFormat="1" ht="43.5" customHeight="1" thickBot="1" x14ac:dyDescent="0.3">
      <c r="A1" s="635" t="s">
        <v>735</v>
      </c>
      <c r="B1" s="636"/>
      <c r="C1" s="636"/>
      <c r="D1" s="636"/>
      <c r="E1" s="636"/>
      <c r="F1" s="636"/>
      <c r="G1" s="140"/>
      <c r="H1" s="110"/>
    </row>
    <row r="2" spans="1:8" s="52" customFormat="1" ht="24.75" customHeight="1" thickBot="1" x14ac:dyDescent="0.3">
      <c r="A2" s="714" t="s">
        <v>165</v>
      </c>
      <c r="B2" s="714"/>
      <c r="C2" s="714"/>
      <c r="D2" s="714"/>
      <c r="E2" s="714"/>
      <c r="F2" s="714"/>
      <c r="G2" s="141"/>
      <c r="H2" s="112"/>
    </row>
    <row r="3" spans="1:8" s="4" customFormat="1" ht="14.25" customHeight="1" thickBot="1" x14ac:dyDescent="0.3">
      <c r="A3" s="638" t="s">
        <v>644</v>
      </c>
      <c r="B3" s="639"/>
      <c r="C3" s="639"/>
      <c r="D3" s="639"/>
      <c r="E3" s="640"/>
      <c r="F3" s="641" t="s">
        <v>645</v>
      </c>
      <c r="G3" s="642"/>
      <c r="H3" s="110"/>
    </row>
    <row r="4" spans="1:8" s="51" customFormat="1" ht="10.5" customHeight="1" thickBot="1" x14ac:dyDescent="0.25">
      <c r="A4" s="113" t="s">
        <v>15</v>
      </c>
      <c r="B4" s="643" t="s">
        <v>15</v>
      </c>
      <c r="C4" s="643"/>
      <c r="D4" s="643"/>
      <c r="E4" s="113" t="s">
        <v>16</v>
      </c>
      <c r="F4" s="113" t="s">
        <v>646</v>
      </c>
      <c r="G4" s="113" t="s">
        <v>16</v>
      </c>
      <c r="H4" s="114"/>
    </row>
    <row r="5" spans="1:8" ht="176.45" customHeight="1" thickBot="1" x14ac:dyDescent="0.3">
      <c r="A5" s="736" t="s">
        <v>593</v>
      </c>
      <c r="B5" s="733" t="s">
        <v>681</v>
      </c>
      <c r="C5" s="733"/>
      <c r="D5" s="733"/>
      <c r="E5" s="115" t="s">
        <v>1</v>
      </c>
      <c r="F5" s="484" t="s">
        <v>911</v>
      </c>
      <c r="G5" s="353" t="s">
        <v>1</v>
      </c>
      <c r="H5" s="609">
        <f>SUM(G5:G8)</f>
        <v>4</v>
      </c>
    </row>
    <row r="6" spans="1:8" ht="108" customHeight="1" thickBot="1" x14ac:dyDescent="0.3">
      <c r="A6" s="596"/>
      <c r="B6" s="626" t="s">
        <v>682</v>
      </c>
      <c r="C6" s="626"/>
      <c r="D6" s="626"/>
      <c r="E6" s="382">
        <v>3</v>
      </c>
      <c r="F6" s="484" t="s">
        <v>912</v>
      </c>
      <c r="G6" s="378"/>
      <c r="H6" s="732"/>
    </row>
    <row r="7" spans="1:8" ht="107.25" customHeight="1" thickBot="1" x14ac:dyDescent="0.3">
      <c r="A7" s="596"/>
      <c r="B7" s="626" t="s">
        <v>683</v>
      </c>
      <c r="C7" s="626"/>
      <c r="D7" s="626"/>
      <c r="E7" s="129">
        <v>4</v>
      </c>
      <c r="F7" s="486" t="s">
        <v>863</v>
      </c>
      <c r="G7" s="378">
        <v>4</v>
      </c>
      <c r="H7" s="732"/>
    </row>
    <row r="8" spans="1:8" ht="42" customHeight="1" thickBot="1" x14ac:dyDescent="0.3">
      <c r="A8" s="737"/>
      <c r="B8" s="623" t="s">
        <v>684</v>
      </c>
      <c r="C8" s="623"/>
      <c r="D8" s="623"/>
      <c r="E8" s="117">
        <v>2</v>
      </c>
      <c r="F8" s="518" t="s">
        <v>747</v>
      </c>
      <c r="G8" s="226">
        <v>0</v>
      </c>
      <c r="H8" s="732"/>
    </row>
    <row r="9" spans="1:8" ht="20.25" customHeight="1" thickBot="1" x14ac:dyDescent="0.3">
      <c r="A9" s="595" t="s">
        <v>594</v>
      </c>
      <c r="B9" s="625" t="s">
        <v>595</v>
      </c>
      <c r="C9" s="733" t="s">
        <v>685</v>
      </c>
      <c r="D9" s="160" t="s">
        <v>596</v>
      </c>
      <c r="E9" s="121">
        <v>1</v>
      </c>
      <c r="F9" s="383" t="s">
        <v>787</v>
      </c>
      <c r="G9" s="354"/>
      <c r="H9" s="732">
        <f>SUM(G9:G15)</f>
        <v>7</v>
      </c>
    </row>
    <row r="10" spans="1:8" ht="58.5" customHeight="1" thickBot="1" x14ac:dyDescent="0.3">
      <c r="A10" s="596"/>
      <c r="B10" s="622"/>
      <c r="C10" s="626"/>
      <c r="D10" s="161" t="s">
        <v>597</v>
      </c>
      <c r="E10" s="129">
        <v>2</v>
      </c>
      <c r="F10" s="416" t="s">
        <v>1004</v>
      </c>
      <c r="G10" s="355">
        <v>2</v>
      </c>
      <c r="H10" s="732"/>
    </row>
    <row r="11" spans="1:8" ht="20.25" customHeight="1" thickBot="1" x14ac:dyDescent="0.3">
      <c r="A11" s="596"/>
      <c r="B11" s="622"/>
      <c r="C11" s="734"/>
      <c r="D11" s="162" t="s">
        <v>598</v>
      </c>
      <c r="E11" s="125">
        <v>3</v>
      </c>
      <c r="F11" s="356" t="s">
        <v>747</v>
      </c>
      <c r="G11" s="357">
        <v>0</v>
      </c>
      <c r="H11" s="732"/>
    </row>
    <row r="12" spans="1:8" ht="20.25" customHeight="1" thickBot="1" x14ac:dyDescent="0.3">
      <c r="A12" s="596"/>
      <c r="B12" s="622"/>
      <c r="C12" s="735" t="s">
        <v>686</v>
      </c>
      <c r="D12" s="163" t="s">
        <v>599</v>
      </c>
      <c r="E12" s="124">
        <v>1</v>
      </c>
      <c r="F12" s="383" t="s">
        <v>787</v>
      </c>
      <c r="G12" s="354"/>
      <c r="H12" s="732"/>
    </row>
    <row r="13" spans="1:8" ht="39" customHeight="1" thickBot="1" x14ac:dyDescent="0.3">
      <c r="A13" s="596"/>
      <c r="B13" s="622"/>
      <c r="C13" s="680"/>
      <c r="D13" s="164" t="s">
        <v>600</v>
      </c>
      <c r="E13" s="122">
        <v>2</v>
      </c>
      <c r="F13" s="487" t="s">
        <v>907</v>
      </c>
      <c r="G13" s="384">
        <v>2</v>
      </c>
      <c r="H13" s="732"/>
    </row>
    <row r="14" spans="1:8" ht="20.25" customHeight="1" thickBot="1" x14ac:dyDescent="0.3">
      <c r="A14" s="596"/>
      <c r="B14" s="622"/>
      <c r="C14" s="680"/>
      <c r="D14" s="165" t="s">
        <v>601</v>
      </c>
      <c r="E14" s="123">
        <v>3</v>
      </c>
      <c r="F14" s="358" t="s">
        <v>747</v>
      </c>
      <c r="G14" s="359">
        <v>0</v>
      </c>
      <c r="H14" s="732"/>
    </row>
    <row r="15" spans="1:8" ht="94.5" customHeight="1" thickBot="1" x14ac:dyDescent="0.3">
      <c r="A15" s="550"/>
      <c r="B15" s="723" t="s">
        <v>909</v>
      </c>
      <c r="C15" s="723"/>
      <c r="D15" s="723"/>
      <c r="E15" s="37">
        <v>3</v>
      </c>
      <c r="F15" s="415" t="s">
        <v>908</v>
      </c>
      <c r="G15" s="488">
        <v>3</v>
      </c>
      <c r="H15" s="720"/>
    </row>
    <row r="16" spans="1:8" ht="131.25" customHeight="1" thickBot="1" x14ac:dyDescent="0.3">
      <c r="A16" s="11" t="s">
        <v>602</v>
      </c>
      <c r="B16" s="726" t="s">
        <v>910</v>
      </c>
      <c r="C16" s="726"/>
      <c r="D16" s="726"/>
      <c r="E16" s="31">
        <v>2</v>
      </c>
      <c r="F16" s="489" t="s">
        <v>913</v>
      </c>
      <c r="G16" s="488">
        <v>2</v>
      </c>
      <c r="H16" s="78">
        <f>G16</f>
        <v>2</v>
      </c>
    </row>
    <row r="17" spans="1:9" ht="71.25" customHeight="1" thickBot="1" x14ac:dyDescent="0.3">
      <c r="A17" s="11" t="s">
        <v>603</v>
      </c>
      <c r="B17" s="726" t="s">
        <v>672</v>
      </c>
      <c r="C17" s="726"/>
      <c r="D17" s="726"/>
      <c r="E17" s="31">
        <v>5</v>
      </c>
      <c r="F17" s="331" t="s">
        <v>747</v>
      </c>
      <c r="G17" s="264">
        <v>0</v>
      </c>
      <c r="H17" s="79">
        <f>G17</f>
        <v>0</v>
      </c>
    </row>
    <row r="18" spans="1:9" ht="16.5" customHeight="1" x14ac:dyDescent="0.25">
      <c r="A18" s="9"/>
      <c r="B18" s="10"/>
      <c r="C18" s="10"/>
      <c r="D18" s="10"/>
      <c r="E18" s="53"/>
      <c r="F18" s="54" t="s">
        <v>647</v>
      </c>
      <c r="G18" s="55">
        <f>SUM(G5:G17)</f>
        <v>13</v>
      </c>
    </row>
    <row r="19" spans="1:9" ht="19.5" customHeight="1" x14ac:dyDescent="0.25">
      <c r="A19" s="9"/>
      <c r="B19" s="10"/>
      <c r="C19" s="10"/>
      <c r="D19" s="10"/>
      <c r="E19" s="28"/>
      <c r="F19" s="248" t="s">
        <v>795</v>
      </c>
      <c r="G19" s="247">
        <f>SUM(E7:E8,E11,E15,E14,E16:E17)</f>
        <v>22</v>
      </c>
      <c r="H19" s="249">
        <f>G18/G19</f>
        <v>0.59090909090909094</v>
      </c>
    </row>
    <row r="20" spans="1:9" ht="12.75" customHeight="1" x14ac:dyDescent="0.25">
      <c r="A20" s="707" t="s">
        <v>735</v>
      </c>
      <c r="B20" s="730"/>
      <c r="C20" s="730"/>
      <c r="D20" s="730"/>
      <c r="E20" s="730"/>
      <c r="F20" s="730"/>
      <c r="G20" s="25"/>
      <c r="I20" s="12"/>
    </row>
    <row r="21" spans="1:9" s="4" customFormat="1" ht="24.75" customHeight="1" x14ac:dyDescent="0.25">
      <c r="A21" s="653" t="s">
        <v>669</v>
      </c>
      <c r="B21" s="653"/>
      <c r="C21" s="653"/>
      <c r="D21" s="653"/>
      <c r="E21" s="653"/>
      <c r="F21" s="653"/>
      <c r="G21" s="5"/>
    </row>
    <row r="22" spans="1:9" s="4" customFormat="1" ht="13.5" customHeight="1" thickBot="1" x14ac:dyDescent="0.3">
      <c r="A22" s="731" t="s">
        <v>741</v>
      </c>
      <c r="B22" s="731"/>
      <c r="C22" s="731"/>
      <c r="D22" s="731"/>
      <c r="E22" s="731"/>
      <c r="F22" s="731"/>
      <c r="G22" s="5"/>
    </row>
    <row r="23" spans="1:9" s="4" customFormat="1" ht="14.25" customHeight="1" thickBot="1" x14ac:dyDescent="0.3">
      <c r="A23" s="571" t="s">
        <v>644</v>
      </c>
      <c r="B23" s="572"/>
      <c r="C23" s="572"/>
      <c r="D23" s="572"/>
      <c r="E23" s="573"/>
      <c r="F23" s="574" t="s">
        <v>645</v>
      </c>
      <c r="G23" s="575"/>
    </row>
    <row r="24" spans="1:9" s="51" customFormat="1" ht="10.5" customHeight="1" thickBot="1" x14ac:dyDescent="0.25">
      <c r="A24" s="50" t="s">
        <v>15</v>
      </c>
      <c r="B24" s="576" t="s">
        <v>15</v>
      </c>
      <c r="C24" s="576"/>
      <c r="D24" s="576"/>
      <c r="E24" s="50" t="s">
        <v>16</v>
      </c>
      <c r="F24" s="50" t="s">
        <v>646</v>
      </c>
      <c r="G24" s="50" t="s">
        <v>16</v>
      </c>
      <c r="H24" s="76"/>
    </row>
    <row r="25" spans="1:9" ht="210" customHeight="1" thickBot="1" x14ac:dyDescent="0.3">
      <c r="A25" s="11" t="s">
        <v>604</v>
      </c>
      <c r="B25" s="726" t="s">
        <v>605</v>
      </c>
      <c r="C25" s="726"/>
      <c r="D25" s="726"/>
      <c r="E25" s="31" t="s">
        <v>1</v>
      </c>
      <c r="F25" s="406" t="s">
        <v>978</v>
      </c>
      <c r="G25" s="512" t="s">
        <v>1</v>
      </c>
      <c r="H25" s="80" t="str">
        <f>G25</f>
        <v>PR</v>
      </c>
    </row>
    <row r="26" spans="1:9" ht="19.5" customHeight="1" thickBot="1" x14ac:dyDescent="0.3">
      <c r="A26" s="548" t="s">
        <v>606</v>
      </c>
      <c r="B26" s="683" t="s">
        <v>607</v>
      </c>
      <c r="C26" s="727" t="s">
        <v>608</v>
      </c>
      <c r="D26" s="727"/>
      <c r="E26" s="34">
        <v>1</v>
      </c>
      <c r="F26" s="360" t="s">
        <v>806</v>
      </c>
      <c r="G26" s="271" t="s">
        <v>743</v>
      </c>
      <c r="H26" s="720">
        <f>SUM(G26:G32)</f>
        <v>0</v>
      </c>
    </row>
    <row r="27" spans="1:9" ht="19.5" customHeight="1" thickBot="1" x14ac:dyDescent="0.3">
      <c r="A27" s="549"/>
      <c r="B27" s="699"/>
      <c r="C27" s="728" t="s">
        <v>609</v>
      </c>
      <c r="D27" s="728"/>
      <c r="E27" s="35">
        <v>2</v>
      </c>
      <c r="F27" s="360" t="s">
        <v>806</v>
      </c>
      <c r="G27" s="271" t="s">
        <v>743</v>
      </c>
      <c r="H27" s="720"/>
    </row>
    <row r="28" spans="1:9" ht="19.5" customHeight="1" thickBot="1" x14ac:dyDescent="0.3">
      <c r="A28" s="549"/>
      <c r="B28" s="699"/>
      <c r="C28" s="728" t="s">
        <v>610</v>
      </c>
      <c r="D28" s="728"/>
      <c r="E28" s="35">
        <v>3</v>
      </c>
      <c r="F28" s="360" t="s">
        <v>806</v>
      </c>
      <c r="G28" s="271" t="s">
        <v>743</v>
      </c>
      <c r="H28" s="720"/>
    </row>
    <row r="29" spans="1:9" ht="19.5" customHeight="1" thickBot="1" x14ac:dyDescent="0.3">
      <c r="A29" s="549"/>
      <c r="B29" s="699"/>
      <c r="C29" s="724" t="s">
        <v>611</v>
      </c>
      <c r="D29" s="724"/>
      <c r="E29" s="38">
        <v>4</v>
      </c>
      <c r="F29" s="360" t="s">
        <v>806</v>
      </c>
      <c r="G29" s="271" t="s">
        <v>743</v>
      </c>
      <c r="H29" s="720"/>
    </row>
    <row r="30" spans="1:9" ht="107.25" customHeight="1" thickBot="1" x14ac:dyDescent="0.3">
      <c r="A30" s="549"/>
      <c r="B30" s="729" t="s">
        <v>612</v>
      </c>
      <c r="C30" s="729"/>
      <c r="D30" s="729"/>
      <c r="E30" s="39">
        <v>3</v>
      </c>
      <c r="F30" s="317" t="s">
        <v>747</v>
      </c>
      <c r="G30" s="232">
        <v>0</v>
      </c>
      <c r="H30" s="720"/>
    </row>
    <row r="31" spans="1:9" ht="168" customHeight="1" thickBot="1" x14ac:dyDescent="0.3">
      <c r="A31" s="549"/>
      <c r="B31" s="729" t="s">
        <v>613</v>
      </c>
      <c r="C31" s="729"/>
      <c r="D31" s="729"/>
      <c r="E31" s="39">
        <v>4</v>
      </c>
      <c r="F31" s="317" t="s">
        <v>747</v>
      </c>
      <c r="G31" s="232">
        <v>0</v>
      </c>
      <c r="H31" s="720"/>
    </row>
    <row r="32" spans="1:9" ht="175.5" customHeight="1" thickBot="1" x14ac:dyDescent="0.3">
      <c r="A32" s="550"/>
      <c r="B32" s="723" t="s">
        <v>614</v>
      </c>
      <c r="C32" s="723"/>
      <c r="D32" s="723"/>
      <c r="E32" s="40">
        <v>5</v>
      </c>
      <c r="F32" s="317" t="s">
        <v>747</v>
      </c>
      <c r="G32" s="361">
        <v>0</v>
      </c>
      <c r="H32" s="720"/>
    </row>
    <row r="33" spans="1:8" ht="80.25" customHeight="1" thickBot="1" x14ac:dyDescent="0.3">
      <c r="A33" s="11" t="s">
        <v>615</v>
      </c>
      <c r="B33" s="726" t="s">
        <v>616</v>
      </c>
      <c r="C33" s="726"/>
      <c r="D33" s="726"/>
      <c r="E33" s="31">
        <v>1</v>
      </c>
      <c r="F33" s="362" t="s">
        <v>747</v>
      </c>
      <c r="G33" s="363">
        <v>0</v>
      </c>
      <c r="H33" s="79">
        <f>G33</f>
        <v>0</v>
      </c>
    </row>
    <row r="34" spans="1:8" ht="16.5" customHeight="1" x14ac:dyDescent="0.25">
      <c r="A34" s="9"/>
      <c r="B34" s="10"/>
      <c r="C34" s="10"/>
      <c r="D34" s="10"/>
      <c r="E34" s="53"/>
      <c r="F34" s="54" t="s">
        <v>647</v>
      </c>
      <c r="G34" s="55">
        <f>SUM(G25:G33)</f>
        <v>0</v>
      </c>
    </row>
    <row r="35" spans="1:8" x14ac:dyDescent="0.25">
      <c r="F35" s="248" t="s">
        <v>795</v>
      </c>
      <c r="G35" s="247">
        <f>SUM(E32:E33)</f>
        <v>6</v>
      </c>
    </row>
    <row r="36" spans="1:8" x14ac:dyDescent="0.25">
      <c r="F36" s="54"/>
      <c r="G36" s="343"/>
    </row>
    <row r="37" spans="1:8" x14ac:dyDescent="0.25">
      <c r="F37" s="54" t="s">
        <v>647</v>
      </c>
      <c r="G37" s="55">
        <f>SUM(G34,G18)</f>
        <v>13</v>
      </c>
    </row>
    <row r="38" spans="1:8" x14ac:dyDescent="0.25">
      <c r="F38" s="248" t="s">
        <v>785</v>
      </c>
      <c r="G38" s="247">
        <f>SUM(G35,G19)</f>
        <v>28</v>
      </c>
      <c r="H38" s="352">
        <f>G37/G38</f>
        <v>0.4642857142857143</v>
      </c>
    </row>
    <row r="39" spans="1:8" x14ac:dyDescent="0.25">
      <c r="F39" s="390" t="s">
        <v>779</v>
      </c>
      <c r="H39" s="419"/>
    </row>
  </sheetData>
  <mergeCells count="37">
    <mergeCell ref="A1:F1"/>
    <mergeCell ref="A2:F2"/>
    <mergeCell ref="A3:E3"/>
    <mergeCell ref="F3:G3"/>
    <mergeCell ref="B4:D4"/>
    <mergeCell ref="H5:H8"/>
    <mergeCell ref="B6:D6"/>
    <mergeCell ref="B7:D7"/>
    <mergeCell ref="B8:D8"/>
    <mergeCell ref="A9:A15"/>
    <mergeCell ref="B9:B14"/>
    <mergeCell ref="C9:C11"/>
    <mergeCell ref="H9:H15"/>
    <mergeCell ref="C12:C14"/>
    <mergeCell ref="B15:D15"/>
    <mergeCell ref="A5:A8"/>
    <mergeCell ref="B5:D5"/>
    <mergeCell ref="B16:D16"/>
    <mergeCell ref="B17:D17"/>
    <mergeCell ref="A20:F20"/>
    <mergeCell ref="A21:F21"/>
    <mergeCell ref="A23:E23"/>
    <mergeCell ref="F23:G23"/>
    <mergeCell ref="A22:F22"/>
    <mergeCell ref="H26:H32"/>
    <mergeCell ref="C27:D27"/>
    <mergeCell ref="C28:D28"/>
    <mergeCell ref="C29:D29"/>
    <mergeCell ref="B30:D30"/>
    <mergeCell ref="B31:D31"/>
    <mergeCell ref="B32:D32"/>
    <mergeCell ref="B33:D33"/>
    <mergeCell ref="B24:D24"/>
    <mergeCell ref="B25:D25"/>
    <mergeCell ref="A26:A32"/>
    <mergeCell ref="B26:B29"/>
    <mergeCell ref="C26:D26"/>
  </mergeCells>
  <conditionalFormatting sqref="B7">
    <cfRule type="cellIs" dxfId="41" priority="196" operator="equal">
      <formula>"PR"</formula>
    </cfRule>
  </conditionalFormatting>
  <conditionalFormatting sqref="C12:C13">
    <cfRule type="cellIs" dxfId="40" priority="193" operator="equal">
      <formula>"PR"</formula>
    </cfRule>
  </conditionalFormatting>
  <conditionalFormatting sqref="B5 B8">
    <cfRule type="cellIs" dxfId="39" priority="197" operator="equal">
      <formula>"PR"</formula>
    </cfRule>
  </conditionalFormatting>
  <conditionalFormatting sqref="B6">
    <cfRule type="cellIs" dxfId="38" priority="195" operator="equal">
      <formula>"PR"</formula>
    </cfRule>
  </conditionalFormatting>
  <conditionalFormatting sqref="C9:C10">
    <cfRule type="cellIs" dxfId="37" priority="194" operator="equal">
      <formula>"PR"</formula>
    </cfRule>
  </conditionalFormatting>
  <conditionalFormatting sqref="B15">
    <cfRule type="cellIs" dxfId="36" priority="192" operator="equal">
      <formula>"PR"</formula>
    </cfRule>
  </conditionalFormatting>
  <conditionalFormatting sqref="B16:B17 B19">
    <cfRule type="cellIs" dxfId="35" priority="191" operator="equal">
      <formula>"PR"</formula>
    </cfRule>
  </conditionalFormatting>
  <conditionalFormatting sqref="B25">
    <cfRule type="cellIs" dxfId="34" priority="190" operator="equal">
      <formula>"PR"</formula>
    </cfRule>
  </conditionalFormatting>
  <conditionalFormatting sqref="B30:B31">
    <cfRule type="cellIs" dxfId="33" priority="189" operator="equal">
      <formula>"PR"</formula>
    </cfRule>
  </conditionalFormatting>
  <conditionalFormatting sqref="B32">
    <cfRule type="cellIs" dxfId="32" priority="188" operator="equal">
      <formula>"PR"</formula>
    </cfRule>
  </conditionalFormatting>
  <conditionalFormatting sqref="B33">
    <cfRule type="cellIs" dxfId="31" priority="187" operator="equal">
      <formula>"PR"</formula>
    </cfRule>
  </conditionalFormatting>
  <conditionalFormatting sqref="E5:E17 E25:E33 E19:E21 E35:E1048576">
    <cfRule type="cellIs" dxfId="30" priority="177" operator="equal">
      <formula>"PR"</formula>
    </cfRule>
  </conditionalFormatting>
  <conditionalFormatting sqref="E1:E2">
    <cfRule type="cellIs" dxfId="29" priority="164" operator="equal">
      <formula>"PR"</formula>
    </cfRule>
  </conditionalFormatting>
  <conditionalFormatting sqref="E4">
    <cfRule type="cellIs" dxfId="28" priority="68" operator="equal">
      <formula>"PR"</formula>
    </cfRule>
  </conditionalFormatting>
  <conditionalFormatting sqref="G4">
    <cfRule type="cellIs" dxfId="27" priority="67" operator="equal">
      <formula>"PR"</formula>
    </cfRule>
  </conditionalFormatting>
  <conditionalFormatting sqref="E24">
    <cfRule type="cellIs" dxfId="26" priority="66" operator="equal">
      <formula>"PR"</formula>
    </cfRule>
  </conditionalFormatting>
  <conditionalFormatting sqref="G24">
    <cfRule type="cellIs" dxfId="25" priority="65" operator="equal">
      <formula>"PR"</formula>
    </cfRule>
  </conditionalFormatting>
  <conditionalFormatting sqref="E18">
    <cfRule type="cellIs" dxfId="24" priority="7" operator="equal">
      <formula>"PR"</formula>
    </cfRule>
  </conditionalFormatting>
  <conditionalFormatting sqref="E34">
    <cfRule type="cellIs" dxfId="23" priority="6" operator="equal">
      <formula>"PR"</formula>
    </cfRule>
  </conditionalFormatting>
  <pageMargins left="0.70866141732283472" right="0.70866141732283472" top="0.74803149606299213" bottom="0.74803149606299213" header="0.31496062992125984" footer="0.31496062992125984"/>
  <pageSetup paperSize="9" scale="53"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view="pageBreakPreview" topLeftCell="A22" zoomScale="82" zoomScaleNormal="65" zoomScaleSheetLayoutView="82" workbookViewId="0">
      <pane xSplit="1" topLeftCell="B1" activePane="topRight" state="frozen"/>
      <selection activeCell="B6" sqref="B6:D6"/>
      <selection pane="topRight" activeCell="J17" sqref="J17"/>
    </sheetView>
  </sheetViews>
  <sheetFormatPr baseColWidth="10" defaultRowHeight="15" x14ac:dyDescent="0.25"/>
  <cols>
    <col min="1" max="1" width="19.5703125" style="3" customWidth="1"/>
    <col min="2" max="2" width="38.5703125" style="1" customWidth="1"/>
    <col min="3" max="3" width="38.42578125" style="1" customWidth="1"/>
    <col min="4" max="4" width="61.28515625" style="1" customWidth="1"/>
    <col min="5" max="5" width="6.85546875" style="27" customWidth="1"/>
    <col min="6" max="6" width="78.42578125" style="2" customWidth="1"/>
    <col min="7" max="7" width="8.5703125" style="94" customWidth="1"/>
    <col min="8" max="8" width="7.28515625" style="4" customWidth="1"/>
  </cols>
  <sheetData>
    <row r="1" spans="1:9" s="4" customFormat="1" ht="43.5" customHeight="1" thickBot="1" x14ac:dyDescent="0.3">
      <c r="A1" s="635" t="s">
        <v>736</v>
      </c>
      <c r="B1" s="636"/>
      <c r="C1" s="636"/>
      <c r="D1" s="636"/>
      <c r="E1" s="636"/>
      <c r="F1" s="636"/>
      <c r="G1" s="109"/>
      <c r="H1" s="110"/>
    </row>
    <row r="2" spans="1:9" s="52" customFormat="1" ht="24.75" customHeight="1" thickBot="1" x14ac:dyDescent="0.3">
      <c r="A2" s="714" t="s">
        <v>167</v>
      </c>
      <c r="B2" s="714"/>
      <c r="C2" s="714"/>
      <c r="D2" s="714"/>
      <c r="E2" s="714"/>
      <c r="F2" s="714"/>
      <c r="G2" s="111"/>
      <c r="H2" s="112"/>
    </row>
    <row r="3" spans="1:9" s="4" customFormat="1" ht="14.25" customHeight="1" thickBot="1" x14ac:dyDescent="0.3">
      <c r="A3" s="638" t="s">
        <v>644</v>
      </c>
      <c r="B3" s="639"/>
      <c r="C3" s="639"/>
      <c r="D3" s="639"/>
      <c r="E3" s="640"/>
      <c r="F3" s="641" t="s">
        <v>645</v>
      </c>
      <c r="G3" s="642"/>
      <c r="H3" s="110"/>
    </row>
    <row r="4" spans="1:9" s="51" customFormat="1" ht="10.5" customHeight="1" thickBot="1" x14ac:dyDescent="0.25">
      <c r="A4" s="113" t="s">
        <v>15</v>
      </c>
      <c r="B4" s="643" t="s">
        <v>15</v>
      </c>
      <c r="C4" s="643"/>
      <c r="D4" s="643"/>
      <c r="E4" s="113" t="s">
        <v>16</v>
      </c>
      <c r="F4" s="113" t="s">
        <v>646</v>
      </c>
      <c r="G4" s="113" t="s">
        <v>16</v>
      </c>
      <c r="H4" s="114"/>
    </row>
    <row r="5" spans="1:9" ht="57" customHeight="1" thickBot="1" x14ac:dyDescent="0.3">
      <c r="A5" s="736" t="s">
        <v>617</v>
      </c>
      <c r="B5" s="733" t="s">
        <v>922</v>
      </c>
      <c r="C5" s="733"/>
      <c r="D5" s="733"/>
      <c r="E5" s="115" t="s">
        <v>1</v>
      </c>
      <c r="F5" s="494" t="s">
        <v>923</v>
      </c>
      <c r="G5" s="221" t="s">
        <v>1</v>
      </c>
      <c r="H5" s="609">
        <f>SUM(G5:G6)</f>
        <v>2</v>
      </c>
    </row>
    <row r="6" spans="1:9" ht="39" customHeight="1" thickBot="1" x14ac:dyDescent="0.3">
      <c r="A6" s="737"/>
      <c r="B6" s="744" t="s">
        <v>618</v>
      </c>
      <c r="C6" s="744"/>
      <c r="D6" s="744"/>
      <c r="E6" s="117">
        <v>2</v>
      </c>
      <c r="F6" s="398" t="s">
        <v>932</v>
      </c>
      <c r="G6" s="255">
        <v>2</v>
      </c>
      <c r="H6" s="732"/>
    </row>
    <row r="7" spans="1:9" ht="56.25" customHeight="1" thickBot="1" x14ac:dyDescent="0.3">
      <c r="A7" s="142" t="s">
        <v>619</v>
      </c>
      <c r="B7" s="713" t="s">
        <v>677</v>
      </c>
      <c r="C7" s="713"/>
      <c r="D7" s="713"/>
      <c r="E7" s="143">
        <v>2</v>
      </c>
      <c r="F7" s="431" t="s">
        <v>926</v>
      </c>
      <c r="G7" s="251">
        <v>2</v>
      </c>
      <c r="H7" s="152">
        <f>G7</f>
        <v>2</v>
      </c>
    </row>
    <row r="8" spans="1:9" ht="87.75" customHeight="1" thickBot="1" x14ac:dyDescent="0.3">
      <c r="A8" s="736" t="s">
        <v>620</v>
      </c>
      <c r="B8" s="733" t="s">
        <v>678</v>
      </c>
      <c r="C8" s="733"/>
      <c r="D8" s="733"/>
      <c r="E8" s="115" t="s">
        <v>1</v>
      </c>
      <c r="F8" s="495" t="s">
        <v>793</v>
      </c>
      <c r="G8" s="291" t="s">
        <v>743</v>
      </c>
      <c r="H8" s="732">
        <f>SUM(G8:G9)</f>
        <v>1</v>
      </c>
    </row>
    <row r="9" spans="1:9" ht="33.75" customHeight="1" thickBot="1" x14ac:dyDescent="0.3">
      <c r="A9" s="737"/>
      <c r="B9" s="744" t="s">
        <v>679</v>
      </c>
      <c r="C9" s="744"/>
      <c r="D9" s="744"/>
      <c r="E9" s="117">
        <v>1</v>
      </c>
      <c r="F9" s="496" t="s">
        <v>925</v>
      </c>
      <c r="G9" s="255">
        <v>1</v>
      </c>
      <c r="H9" s="732"/>
    </row>
    <row r="10" spans="1:9" ht="64.5" customHeight="1" thickBot="1" x14ac:dyDescent="0.3">
      <c r="A10" s="142" t="s">
        <v>621</v>
      </c>
      <c r="B10" s="713" t="s">
        <v>680</v>
      </c>
      <c r="C10" s="713"/>
      <c r="D10" s="713"/>
      <c r="E10" s="143">
        <v>2</v>
      </c>
      <c r="F10" s="399" t="s">
        <v>924</v>
      </c>
      <c r="G10" s="251">
        <v>2</v>
      </c>
      <c r="H10" s="153">
        <f>G10</f>
        <v>2</v>
      </c>
    </row>
    <row r="11" spans="1:9" ht="16.5" customHeight="1" x14ac:dyDescent="0.25">
      <c r="A11" s="135"/>
      <c r="B11" s="136"/>
      <c r="C11" s="136"/>
      <c r="D11" s="136"/>
      <c r="E11" s="137"/>
      <c r="F11" s="138" t="s">
        <v>647</v>
      </c>
      <c r="G11" s="139">
        <f>SUM(G5:G10)</f>
        <v>7</v>
      </c>
      <c r="H11" s="110"/>
    </row>
    <row r="12" spans="1:9" x14ac:dyDescent="0.25">
      <c r="A12" s="154"/>
      <c r="B12" s="155"/>
      <c r="C12" s="155"/>
      <c r="D12" s="155"/>
      <c r="E12" s="156"/>
      <c r="F12" s="248" t="s">
        <v>795</v>
      </c>
      <c r="G12" s="247">
        <f>SUM(E6:E7,E9:E10)</f>
        <v>7</v>
      </c>
      <c r="H12" s="110"/>
    </row>
    <row r="13" spans="1:9" ht="14.25" customHeight="1" x14ac:dyDescent="0.25">
      <c r="A13" s="711" t="s">
        <v>736</v>
      </c>
      <c r="B13" s="725"/>
      <c r="C13" s="725"/>
      <c r="D13" s="725"/>
      <c r="E13" s="725"/>
      <c r="F13" s="725"/>
      <c r="G13" s="158"/>
      <c r="H13" s="110"/>
      <c r="I13" s="12"/>
    </row>
    <row r="14" spans="1:9" s="4" customFormat="1" ht="24.75" customHeight="1" thickBot="1" x14ac:dyDescent="0.3">
      <c r="A14" s="714" t="s">
        <v>168</v>
      </c>
      <c r="B14" s="714"/>
      <c r="C14" s="714"/>
      <c r="D14" s="714"/>
      <c r="E14" s="714"/>
      <c r="F14" s="714"/>
      <c r="G14" s="159"/>
      <c r="H14" s="110"/>
    </row>
    <row r="15" spans="1:9" s="4" customFormat="1" ht="14.25" customHeight="1" thickBot="1" x14ac:dyDescent="0.3">
      <c r="A15" s="571" t="s">
        <v>644</v>
      </c>
      <c r="B15" s="572"/>
      <c r="C15" s="572"/>
      <c r="D15" s="572"/>
      <c r="E15" s="573"/>
      <c r="F15" s="574" t="s">
        <v>645</v>
      </c>
      <c r="G15" s="575"/>
    </row>
    <row r="16" spans="1:9" s="51" customFormat="1" ht="10.5" customHeight="1" thickBot="1" x14ac:dyDescent="0.25">
      <c r="A16" s="50" t="s">
        <v>15</v>
      </c>
      <c r="B16" s="576" t="s">
        <v>15</v>
      </c>
      <c r="C16" s="576"/>
      <c r="D16" s="576"/>
      <c r="E16" s="50" t="s">
        <v>16</v>
      </c>
      <c r="F16" s="50" t="s">
        <v>646</v>
      </c>
      <c r="G16" s="50" t="s">
        <v>16</v>
      </c>
      <c r="H16" s="76"/>
    </row>
    <row r="17" spans="1:9" ht="178.5" customHeight="1" thickBot="1" x14ac:dyDescent="0.3">
      <c r="A17" s="11" t="s">
        <v>622</v>
      </c>
      <c r="B17" s="726" t="s">
        <v>928</v>
      </c>
      <c r="C17" s="726"/>
      <c r="D17" s="726"/>
      <c r="E17" s="31" t="s">
        <v>1</v>
      </c>
      <c r="F17" s="497" t="s">
        <v>981</v>
      </c>
      <c r="G17" s="321" t="s">
        <v>1</v>
      </c>
      <c r="H17" s="80" t="str">
        <f>G17</f>
        <v>PR</v>
      </c>
    </row>
    <row r="18" spans="1:9" ht="55.5" customHeight="1" thickBot="1" x14ac:dyDescent="0.3">
      <c r="A18" s="738" t="s">
        <v>623</v>
      </c>
      <c r="B18" s="683" t="s">
        <v>624</v>
      </c>
      <c r="C18" s="743" t="s">
        <v>625</v>
      </c>
      <c r="D18" s="743"/>
      <c r="E18" s="32">
        <v>3</v>
      </c>
      <c r="F18" s="503" t="s">
        <v>979</v>
      </c>
      <c r="G18" s="271" t="s">
        <v>743</v>
      </c>
      <c r="H18" s="720">
        <f>SUM(G18:G20)</f>
        <v>0</v>
      </c>
    </row>
    <row r="19" spans="1:9" ht="29.25" customHeight="1" thickBot="1" x14ac:dyDescent="0.3">
      <c r="A19" s="742"/>
      <c r="B19" s="699"/>
      <c r="C19" s="722" t="s">
        <v>626</v>
      </c>
      <c r="D19" s="722"/>
      <c r="E19" s="32">
        <v>2</v>
      </c>
      <c r="F19" s="503" t="s">
        <v>979</v>
      </c>
      <c r="G19" s="271" t="s">
        <v>743</v>
      </c>
      <c r="H19" s="720"/>
    </row>
    <row r="20" spans="1:9" ht="45" customHeight="1" thickBot="1" x14ac:dyDescent="0.3">
      <c r="A20" s="739"/>
      <c r="B20" s="700"/>
      <c r="C20" s="740" t="s">
        <v>627</v>
      </c>
      <c r="D20" s="740"/>
      <c r="E20" s="32">
        <v>2</v>
      </c>
      <c r="F20" s="503" t="s">
        <v>979</v>
      </c>
      <c r="G20" s="271" t="s">
        <v>743</v>
      </c>
      <c r="H20" s="720"/>
    </row>
    <row r="21" spans="1:9" ht="34.5" customHeight="1" thickBot="1" x14ac:dyDescent="0.3">
      <c r="A21" s="717" t="s">
        <v>628</v>
      </c>
      <c r="B21" s="719" t="s">
        <v>629</v>
      </c>
      <c r="C21" s="719"/>
      <c r="D21" s="719"/>
      <c r="E21" s="32">
        <v>1</v>
      </c>
      <c r="F21" s="364" t="s">
        <v>927</v>
      </c>
      <c r="G21" s="347">
        <v>1</v>
      </c>
      <c r="H21" s="720">
        <f>SUM(G21:G23)</f>
        <v>1</v>
      </c>
    </row>
    <row r="22" spans="1:9" ht="43.5" customHeight="1" thickBot="1" x14ac:dyDescent="0.3">
      <c r="A22" s="549"/>
      <c r="B22" s="721" t="s">
        <v>624</v>
      </c>
      <c r="C22" s="722" t="s">
        <v>630</v>
      </c>
      <c r="D22" s="722"/>
      <c r="E22" s="32">
        <v>1</v>
      </c>
      <c r="F22" s="504" t="s">
        <v>980</v>
      </c>
      <c r="G22" s="505" t="s">
        <v>743</v>
      </c>
      <c r="H22" s="720"/>
    </row>
    <row r="23" spans="1:9" ht="60" customHeight="1" thickBot="1" x14ac:dyDescent="0.3">
      <c r="A23" s="550"/>
      <c r="B23" s="741"/>
      <c r="C23" s="557" t="s">
        <v>631</v>
      </c>
      <c r="D23" s="557"/>
      <c r="E23" s="32">
        <v>2</v>
      </c>
      <c r="F23" s="504" t="s">
        <v>980</v>
      </c>
      <c r="G23" s="271" t="s">
        <v>743</v>
      </c>
      <c r="H23" s="554"/>
    </row>
    <row r="24" spans="1:9" ht="16.5" customHeight="1" x14ac:dyDescent="0.25">
      <c r="A24" s="9"/>
      <c r="B24" s="10"/>
      <c r="C24" s="10"/>
      <c r="D24" s="10"/>
      <c r="E24" s="53"/>
      <c r="F24" s="54" t="s">
        <v>647</v>
      </c>
      <c r="G24" s="55">
        <f>SUM(G17:G23)</f>
        <v>1</v>
      </c>
    </row>
    <row r="25" spans="1:9" x14ac:dyDescent="0.25">
      <c r="F25" s="248" t="s">
        <v>795</v>
      </c>
      <c r="G25" s="247">
        <f>SUM(E21)</f>
        <v>1</v>
      </c>
    </row>
    <row r="26" spans="1:9" ht="14.25" customHeight="1" x14ac:dyDescent="0.25">
      <c r="A26" s="707" t="s">
        <v>736</v>
      </c>
      <c r="B26" s="730"/>
      <c r="C26" s="730"/>
      <c r="D26" s="730"/>
      <c r="E26" s="730"/>
      <c r="F26" s="730"/>
      <c r="G26" s="95"/>
      <c r="I26" s="12"/>
    </row>
    <row r="27" spans="1:9" s="4" customFormat="1" ht="24.75" customHeight="1" thickBot="1" x14ac:dyDescent="0.3">
      <c r="A27" s="653" t="s">
        <v>169</v>
      </c>
      <c r="B27" s="653"/>
      <c r="C27" s="653"/>
      <c r="D27" s="653"/>
      <c r="E27" s="653"/>
      <c r="F27" s="653"/>
      <c r="G27" s="96"/>
    </row>
    <row r="28" spans="1:9" s="4" customFormat="1" ht="14.25" customHeight="1" thickBot="1" x14ac:dyDescent="0.3">
      <c r="A28" s="571" t="s">
        <v>644</v>
      </c>
      <c r="B28" s="572"/>
      <c r="C28" s="572"/>
      <c r="D28" s="572"/>
      <c r="E28" s="573"/>
      <c r="F28" s="574" t="s">
        <v>645</v>
      </c>
      <c r="G28" s="575"/>
    </row>
    <row r="29" spans="1:9" s="51" customFormat="1" ht="10.5" customHeight="1" thickBot="1" x14ac:dyDescent="0.25">
      <c r="A29" s="50" t="s">
        <v>15</v>
      </c>
      <c r="B29" s="576" t="s">
        <v>15</v>
      </c>
      <c r="C29" s="576"/>
      <c r="D29" s="576"/>
      <c r="E29" s="50" t="s">
        <v>16</v>
      </c>
      <c r="F29" s="50" t="s">
        <v>646</v>
      </c>
      <c r="G29" s="50" t="s">
        <v>16</v>
      </c>
      <c r="H29" s="76"/>
    </row>
    <row r="30" spans="1:9" ht="105" customHeight="1" thickBot="1" x14ac:dyDescent="0.3">
      <c r="A30" s="11" t="s">
        <v>633</v>
      </c>
      <c r="B30" s="726" t="s">
        <v>632</v>
      </c>
      <c r="C30" s="726"/>
      <c r="D30" s="726"/>
      <c r="E30" s="31">
        <v>1</v>
      </c>
      <c r="F30" s="365" t="s">
        <v>796</v>
      </c>
      <c r="G30" s="291" t="s">
        <v>743</v>
      </c>
      <c r="H30" s="80" t="str">
        <f>G30</f>
        <v>SO</v>
      </c>
    </row>
    <row r="31" spans="1:9" ht="129.75" customHeight="1" thickBot="1" x14ac:dyDescent="0.3">
      <c r="A31" s="11" t="s">
        <v>634</v>
      </c>
      <c r="B31" s="726" t="s">
        <v>635</v>
      </c>
      <c r="C31" s="726"/>
      <c r="D31" s="726"/>
      <c r="E31" s="31">
        <v>2</v>
      </c>
      <c r="F31" s="365" t="s">
        <v>796</v>
      </c>
      <c r="G31" s="291" t="s">
        <v>743</v>
      </c>
      <c r="H31" s="79" t="str">
        <f>G31</f>
        <v>SO</v>
      </c>
    </row>
    <row r="32" spans="1:9" ht="16.5" customHeight="1" x14ac:dyDescent="0.25">
      <c r="A32" s="9"/>
      <c r="B32" s="10"/>
      <c r="C32" s="10"/>
      <c r="D32" s="10"/>
      <c r="E32" s="53"/>
      <c r="F32" s="54" t="s">
        <v>647</v>
      </c>
      <c r="G32" s="55">
        <f>SUM(G30:G31)</f>
        <v>0</v>
      </c>
    </row>
    <row r="33" spans="1:9" x14ac:dyDescent="0.25">
      <c r="F33" s="248" t="s">
        <v>795</v>
      </c>
      <c r="G33" s="247">
        <v>0</v>
      </c>
    </row>
    <row r="34" spans="1:9" ht="14.25" customHeight="1" x14ac:dyDescent="0.25">
      <c r="A34" s="707" t="s">
        <v>736</v>
      </c>
      <c r="B34" s="730"/>
      <c r="C34" s="730"/>
      <c r="D34" s="730"/>
      <c r="E34" s="730"/>
      <c r="F34" s="730"/>
      <c r="G34" s="95"/>
      <c r="I34" s="12"/>
    </row>
    <row r="35" spans="1:9" s="4" customFormat="1" ht="24.75" customHeight="1" thickBot="1" x14ac:dyDescent="0.3">
      <c r="A35" s="653" t="s">
        <v>170</v>
      </c>
      <c r="B35" s="653"/>
      <c r="C35" s="653"/>
      <c r="D35" s="653"/>
      <c r="E35" s="653"/>
      <c r="F35" s="653"/>
      <c r="G35" s="96"/>
    </row>
    <row r="36" spans="1:9" s="4" customFormat="1" ht="14.25" customHeight="1" thickBot="1" x14ac:dyDescent="0.3">
      <c r="A36" s="571" t="s">
        <v>644</v>
      </c>
      <c r="B36" s="572"/>
      <c r="C36" s="572"/>
      <c r="D36" s="572"/>
      <c r="E36" s="573"/>
      <c r="F36" s="574" t="s">
        <v>645</v>
      </c>
      <c r="G36" s="575"/>
    </row>
    <row r="37" spans="1:9" s="51" customFormat="1" ht="10.5" customHeight="1" thickBot="1" x14ac:dyDescent="0.25">
      <c r="A37" s="50" t="s">
        <v>15</v>
      </c>
      <c r="B37" s="576" t="s">
        <v>15</v>
      </c>
      <c r="C37" s="576"/>
      <c r="D37" s="576"/>
      <c r="E37" s="50" t="s">
        <v>16</v>
      </c>
      <c r="F37" s="50" t="s">
        <v>646</v>
      </c>
      <c r="G37" s="50" t="s">
        <v>16</v>
      </c>
      <c r="H37" s="76"/>
    </row>
    <row r="38" spans="1:9" ht="72" customHeight="1" thickBot="1" x14ac:dyDescent="0.3">
      <c r="A38" s="11" t="s">
        <v>636</v>
      </c>
      <c r="B38" s="726" t="s">
        <v>637</v>
      </c>
      <c r="C38" s="726"/>
      <c r="D38" s="726"/>
      <c r="E38" s="31" t="s">
        <v>1</v>
      </c>
      <c r="F38" s="366" t="s">
        <v>806</v>
      </c>
      <c r="G38" s="291" t="s">
        <v>743</v>
      </c>
      <c r="H38" s="80" t="str">
        <f>G38</f>
        <v>SO</v>
      </c>
    </row>
    <row r="39" spans="1:9" ht="66.75" customHeight="1" thickBot="1" x14ac:dyDescent="0.3">
      <c r="A39" s="11" t="s">
        <v>638</v>
      </c>
      <c r="B39" s="726" t="s">
        <v>639</v>
      </c>
      <c r="C39" s="726"/>
      <c r="D39" s="726"/>
      <c r="E39" s="31">
        <v>2</v>
      </c>
      <c r="F39" s="366" t="s">
        <v>806</v>
      </c>
      <c r="G39" s="291" t="s">
        <v>743</v>
      </c>
      <c r="H39" s="78" t="str">
        <f>G39</f>
        <v>SO</v>
      </c>
    </row>
    <row r="40" spans="1:9" ht="65.25" customHeight="1" thickBot="1" x14ac:dyDescent="0.3">
      <c r="A40" s="738" t="s">
        <v>640</v>
      </c>
      <c r="B40" s="648" t="s">
        <v>641</v>
      </c>
      <c r="C40" s="727" t="s">
        <v>642</v>
      </c>
      <c r="D40" s="727"/>
      <c r="E40" s="32">
        <v>2</v>
      </c>
      <c r="F40" s="366" t="s">
        <v>806</v>
      </c>
      <c r="G40" s="291" t="s">
        <v>743</v>
      </c>
      <c r="H40" s="720">
        <f>SUM(G40:G41)</f>
        <v>0</v>
      </c>
    </row>
    <row r="41" spans="1:9" ht="65.25" customHeight="1" thickBot="1" x14ac:dyDescent="0.3">
      <c r="A41" s="739"/>
      <c r="B41" s="557"/>
      <c r="C41" s="723" t="s">
        <v>643</v>
      </c>
      <c r="D41" s="723"/>
      <c r="E41" s="33">
        <v>4</v>
      </c>
      <c r="F41" s="366" t="s">
        <v>806</v>
      </c>
      <c r="G41" s="291" t="s">
        <v>743</v>
      </c>
      <c r="H41" s="554"/>
    </row>
    <row r="42" spans="1:9" ht="16.5" customHeight="1" x14ac:dyDescent="0.25">
      <c r="A42" s="9"/>
      <c r="B42" s="10"/>
      <c r="C42" s="10"/>
      <c r="D42" s="10"/>
      <c r="E42" s="53"/>
      <c r="F42" s="54" t="s">
        <v>647</v>
      </c>
      <c r="G42" s="55">
        <f>SUM(G38:G41)</f>
        <v>0</v>
      </c>
    </row>
    <row r="45" spans="1:9" x14ac:dyDescent="0.25">
      <c r="F45" s="54" t="s">
        <v>647</v>
      </c>
      <c r="G45" s="55">
        <f>SUM(G11,G42,G24)</f>
        <v>8</v>
      </c>
    </row>
    <row r="46" spans="1:9" x14ac:dyDescent="0.25">
      <c r="F46" s="248" t="s">
        <v>785</v>
      </c>
      <c r="G46" s="247">
        <f>SUM(G25,G12)</f>
        <v>8</v>
      </c>
      <c r="H46" s="352">
        <f>G45/G46</f>
        <v>1</v>
      </c>
    </row>
    <row r="47" spans="1:9" x14ac:dyDescent="0.25">
      <c r="F47" s="513" t="s">
        <v>791</v>
      </c>
      <c r="G47" s="502"/>
    </row>
  </sheetData>
  <mergeCells count="52">
    <mergeCell ref="A1:F1"/>
    <mergeCell ref="A2:F2"/>
    <mergeCell ref="A3:E3"/>
    <mergeCell ref="F3:G3"/>
    <mergeCell ref="A13:F13"/>
    <mergeCell ref="B4:D4"/>
    <mergeCell ref="A5:A6"/>
    <mergeCell ref="B5:D5"/>
    <mergeCell ref="B10:D10"/>
    <mergeCell ref="H5:H6"/>
    <mergeCell ref="B6:D6"/>
    <mergeCell ref="B7:D7"/>
    <mergeCell ref="A8:A9"/>
    <mergeCell ref="B8:D8"/>
    <mergeCell ref="H8:H9"/>
    <mergeCell ref="B9:D9"/>
    <mergeCell ref="A26:F26"/>
    <mergeCell ref="A27:F27"/>
    <mergeCell ref="A28:E28"/>
    <mergeCell ref="A14:F14"/>
    <mergeCell ref="A15:E15"/>
    <mergeCell ref="F15:G15"/>
    <mergeCell ref="B16:D16"/>
    <mergeCell ref="B17:D17"/>
    <mergeCell ref="F28:G28"/>
    <mergeCell ref="H18:H20"/>
    <mergeCell ref="C19:D19"/>
    <mergeCell ref="C20:D20"/>
    <mergeCell ref="A21:A23"/>
    <mergeCell ref="B21:D21"/>
    <mergeCell ref="H21:H23"/>
    <mergeCell ref="B22:B23"/>
    <mergeCell ref="C22:D22"/>
    <mergeCell ref="C23:D23"/>
    <mergeCell ref="A18:A20"/>
    <mergeCell ref="B18:B20"/>
    <mergeCell ref="C18:D18"/>
    <mergeCell ref="B29:D29"/>
    <mergeCell ref="H40:H41"/>
    <mergeCell ref="C41:D41"/>
    <mergeCell ref="B31:D31"/>
    <mergeCell ref="A34:F34"/>
    <mergeCell ref="A35:F35"/>
    <mergeCell ref="A36:E36"/>
    <mergeCell ref="F36:G36"/>
    <mergeCell ref="B37:D37"/>
    <mergeCell ref="B38:D38"/>
    <mergeCell ref="B39:D39"/>
    <mergeCell ref="A40:A41"/>
    <mergeCell ref="B40:B41"/>
    <mergeCell ref="C40:D40"/>
    <mergeCell ref="B30:D30"/>
  </mergeCells>
  <conditionalFormatting sqref="B5:B6">
    <cfRule type="cellIs" dxfId="22" priority="185" operator="equal">
      <formula>"PR"</formula>
    </cfRule>
  </conditionalFormatting>
  <conditionalFormatting sqref="B8:B9">
    <cfRule type="cellIs" dxfId="21" priority="184" operator="equal">
      <formula>"PR"</formula>
    </cfRule>
  </conditionalFormatting>
  <conditionalFormatting sqref="B7">
    <cfRule type="cellIs" dxfId="20" priority="183" operator="equal">
      <formula>"PR"</formula>
    </cfRule>
  </conditionalFormatting>
  <conditionalFormatting sqref="B10">
    <cfRule type="cellIs" dxfId="19" priority="182" operator="equal">
      <formula>"PR"</formula>
    </cfRule>
  </conditionalFormatting>
  <conditionalFormatting sqref="B17">
    <cfRule type="cellIs" dxfId="18" priority="181" operator="equal">
      <formula>"PR"</formula>
    </cfRule>
  </conditionalFormatting>
  <conditionalFormatting sqref="B22">
    <cfRule type="cellIs" dxfId="17" priority="180" operator="equal">
      <formula>"PR"</formula>
    </cfRule>
  </conditionalFormatting>
  <conditionalFormatting sqref="B21">
    <cfRule type="cellIs" dxfId="16" priority="179" operator="equal">
      <formula>"PR"</formula>
    </cfRule>
  </conditionalFormatting>
  <conditionalFormatting sqref="B30:B31">
    <cfRule type="cellIs" dxfId="15" priority="178" operator="equal">
      <formula>"PR"</formula>
    </cfRule>
  </conditionalFormatting>
  <conditionalFormatting sqref="B38:B39">
    <cfRule type="cellIs" dxfId="14" priority="177" operator="equal">
      <formula>"PR"</formula>
    </cfRule>
  </conditionalFormatting>
  <conditionalFormatting sqref="E5:E10 E30:E31 E38:E41 E12:E14 E25:E27 E33:E35 E43:E1048576 E17:E23">
    <cfRule type="cellIs" dxfId="13" priority="176" operator="equal">
      <formula>"PR"</formula>
    </cfRule>
  </conditionalFormatting>
  <conditionalFormatting sqref="E1:E2">
    <cfRule type="cellIs" dxfId="12" priority="162" operator="equal">
      <formula>"PR"</formula>
    </cfRule>
  </conditionalFormatting>
  <conditionalFormatting sqref="E4">
    <cfRule type="cellIs" dxfId="11" priority="63" operator="equal">
      <formula>"PR"</formula>
    </cfRule>
  </conditionalFormatting>
  <conditionalFormatting sqref="G4">
    <cfRule type="cellIs" dxfId="10" priority="62" operator="equal">
      <formula>"PR"</formula>
    </cfRule>
  </conditionalFormatting>
  <conditionalFormatting sqref="E16">
    <cfRule type="cellIs" dxfId="9" priority="61" operator="equal">
      <formula>"PR"</formula>
    </cfRule>
  </conditionalFormatting>
  <conditionalFormatting sqref="G16">
    <cfRule type="cellIs" dxfId="8" priority="60" operator="equal">
      <formula>"PR"</formula>
    </cfRule>
  </conditionalFormatting>
  <conditionalFormatting sqref="E29">
    <cfRule type="cellIs" dxfId="7" priority="59" operator="equal">
      <formula>"PR"</formula>
    </cfRule>
  </conditionalFormatting>
  <conditionalFormatting sqref="G29">
    <cfRule type="cellIs" dxfId="6" priority="58" operator="equal">
      <formula>"PR"</formula>
    </cfRule>
  </conditionalFormatting>
  <conditionalFormatting sqref="E37">
    <cfRule type="cellIs" dxfId="5" priority="57" operator="equal">
      <formula>"PR"</formula>
    </cfRule>
  </conditionalFormatting>
  <conditionalFormatting sqref="G37">
    <cfRule type="cellIs" dxfId="4" priority="56" operator="equal">
      <formula>"PR"</formula>
    </cfRule>
  </conditionalFormatting>
  <conditionalFormatting sqref="E11">
    <cfRule type="cellIs" dxfId="3" priority="4" operator="equal">
      <formula>"PR"</formula>
    </cfRule>
  </conditionalFormatting>
  <conditionalFormatting sqref="E24">
    <cfRule type="cellIs" dxfId="2" priority="3" operator="equal">
      <formula>"PR"</formula>
    </cfRule>
  </conditionalFormatting>
  <conditionalFormatting sqref="E32">
    <cfRule type="cellIs" dxfId="1" priority="2" operator="equal">
      <formula>"PR"</formula>
    </cfRule>
  </conditionalFormatting>
  <conditionalFormatting sqref="E42">
    <cfRule type="cellIs" dxfId="0" priority="1" operator="equal">
      <formula>"PR"</formula>
    </cfRule>
  </conditionalFormatting>
  <pageMargins left="0.70866141732283472" right="0.70866141732283472" top="0.74803149606299213" bottom="0.74803149606299213" header="0.31496062992125984" footer="0.31496062992125984"/>
  <pageSetup paperSize="9" scale="50" orientation="landscape" r:id="rId1"/>
  <rowBreaks count="1" manualBreakCount="1">
    <brk id="2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view="pageBreakPreview" zoomScale="112" zoomScaleNormal="62" zoomScaleSheetLayoutView="112" workbookViewId="0">
      <selection activeCell="C4" sqref="B4:C4"/>
    </sheetView>
  </sheetViews>
  <sheetFormatPr baseColWidth="10" defaultRowHeight="15" x14ac:dyDescent="0.25"/>
  <cols>
    <col min="1" max="1" width="67.5703125" customWidth="1"/>
    <col min="5" max="5" width="31.28515625" customWidth="1"/>
    <col min="7" max="7" width="12.42578125" bestFit="1" customWidth="1"/>
  </cols>
  <sheetData>
    <row r="1" spans="1:9" ht="65.25" customHeight="1" x14ac:dyDescent="0.25">
      <c r="A1" s="523" t="s">
        <v>753</v>
      </c>
      <c r="B1" s="523"/>
      <c r="C1" s="523"/>
    </row>
    <row r="3" spans="1:9" ht="36" x14ac:dyDescent="0.25">
      <c r="A3" s="238" t="s">
        <v>754</v>
      </c>
      <c r="B3" s="238" t="s">
        <v>755</v>
      </c>
      <c r="C3" s="239" t="s">
        <v>756</v>
      </c>
    </row>
    <row r="4" spans="1:9" ht="27.6" customHeight="1" x14ac:dyDescent="0.25">
      <c r="A4" s="240" t="s">
        <v>757</v>
      </c>
      <c r="B4" s="241" t="s">
        <v>764</v>
      </c>
      <c r="C4" s="242">
        <v>2</v>
      </c>
      <c r="D4" s="420"/>
    </row>
    <row r="5" spans="1:9" ht="25.5" x14ac:dyDescent="0.25">
      <c r="A5" s="240" t="s">
        <v>89</v>
      </c>
      <c r="B5" s="241" t="s">
        <v>758</v>
      </c>
      <c r="C5" s="242">
        <v>1</v>
      </c>
      <c r="D5" s="420"/>
      <c r="E5" s="243" t="s">
        <v>759</v>
      </c>
      <c r="F5" s="243" t="s">
        <v>760</v>
      </c>
      <c r="G5" s="243" t="s">
        <v>761</v>
      </c>
      <c r="H5" s="243" t="s">
        <v>762</v>
      </c>
    </row>
    <row r="6" spans="1:9" ht="25.15" customHeight="1" x14ac:dyDescent="0.25">
      <c r="A6" s="240" t="s">
        <v>763</v>
      </c>
      <c r="B6" s="241" t="s">
        <v>764</v>
      </c>
      <c r="C6" s="242">
        <v>2</v>
      </c>
      <c r="D6" s="420"/>
      <c r="E6" s="243" t="s">
        <v>765</v>
      </c>
      <c r="F6" s="244">
        <f>C7</f>
        <v>2</v>
      </c>
      <c r="G6" s="244">
        <v>3</v>
      </c>
      <c r="H6" s="244" t="str">
        <f>CONCATENATE(ROUND(G6,0)," étoiles")</f>
        <v>3 étoiles</v>
      </c>
    </row>
    <row r="7" spans="1:9" ht="25.15" customHeight="1" x14ac:dyDescent="0.25">
      <c r="A7" s="240" t="s">
        <v>766</v>
      </c>
      <c r="B7" s="241" t="s">
        <v>764</v>
      </c>
      <c r="C7" s="242">
        <v>2</v>
      </c>
      <c r="D7" s="420"/>
      <c r="E7" s="243" t="s">
        <v>767</v>
      </c>
      <c r="F7" s="244">
        <f>+C4+C5+C6+C8+C9+C10</f>
        <v>11</v>
      </c>
      <c r="G7" s="245">
        <f>F7*4/12</f>
        <v>3.6666666666666665</v>
      </c>
      <c r="H7" s="244" t="str">
        <f>CONCATENATE(ROUND(G7,0)," étoiles")</f>
        <v>4 étoiles</v>
      </c>
    </row>
    <row r="8" spans="1:9" ht="22.9" customHeight="1" x14ac:dyDescent="0.25">
      <c r="A8" s="240" t="s">
        <v>768</v>
      </c>
      <c r="B8" s="241" t="s">
        <v>764</v>
      </c>
      <c r="C8" s="242">
        <v>2</v>
      </c>
      <c r="D8" s="420"/>
      <c r="E8" s="243" t="s">
        <v>769</v>
      </c>
      <c r="F8" s="244">
        <f>+C15+C16+C17</f>
        <v>5</v>
      </c>
      <c r="G8" s="245">
        <f>F8*4/6</f>
        <v>3.3333333333333335</v>
      </c>
      <c r="H8" s="244" t="str">
        <f>CONCATENATE(ROUND(G8,0)," étoiles")</f>
        <v>3 étoiles</v>
      </c>
    </row>
    <row r="9" spans="1:9" ht="27.6" customHeight="1" x14ac:dyDescent="0.25">
      <c r="A9" s="240" t="s">
        <v>770</v>
      </c>
      <c r="B9" s="241" t="s">
        <v>764</v>
      </c>
      <c r="C9" s="242">
        <v>2</v>
      </c>
      <c r="D9" s="420"/>
      <c r="E9" s="243" t="s">
        <v>771</v>
      </c>
      <c r="F9" s="244">
        <f>+C11+C12+C13+C14</f>
        <v>6</v>
      </c>
      <c r="G9" s="245">
        <f>F9*4/8</f>
        <v>3</v>
      </c>
      <c r="H9" s="244" t="str">
        <f>CONCATENATE(ROUND(G9,0)," étoiles")</f>
        <v>3 étoiles</v>
      </c>
    </row>
    <row r="10" spans="1:9" ht="25.5" x14ac:dyDescent="0.25">
      <c r="A10" s="240" t="s">
        <v>772</v>
      </c>
      <c r="B10" s="241" t="s">
        <v>764</v>
      </c>
      <c r="C10" s="242">
        <v>2</v>
      </c>
      <c r="D10" s="420"/>
      <c r="E10" s="524" t="s">
        <v>773</v>
      </c>
      <c r="F10" s="525"/>
      <c r="G10" s="526"/>
      <c r="H10" s="246" t="str">
        <f>CONCATENATE(SUM(ROUND(G6,0)+ROUND(G7,0)+ROUND(G8,0)+ROUND(G9,0))," étoiles")</f>
        <v>13 étoiles</v>
      </c>
      <c r="I10" s="304">
        <f>SUM(ROUND(G6,0)+ROUND(G7,0)+ROUND(G8,0)+ROUND(G9,0))</f>
        <v>13</v>
      </c>
    </row>
    <row r="11" spans="1:9" ht="25.15" customHeight="1" x14ac:dyDescent="0.25">
      <c r="A11" s="240" t="s">
        <v>347</v>
      </c>
      <c r="B11" s="241" t="s">
        <v>764</v>
      </c>
      <c r="C11" s="242">
        <v>2</v>
      </c>
      <c r="D11" s="420"/>
      <c r="E11" s="243" t="s">
        <v>755</v>
      </c>
      <c r="F11" s="527" t="str">
        <f>IF(I10=0,"HQE PASS",IF(I10&lt;5,"HQE BON",IF(I10&lt;9,"HQE TES BON",IF(I10&lt;12,"HQE EXCELLENT","HQE EXCEPTIONNEL"))))</f>
        <v>HQE EXCEPTIONNEL</v>
      </c>
      <c r="G11" s="528"/>
      <c r="H11" s="529"/>
    </row>
    <row r="12" spans="1:9" ht="25.9" customHeight="1" x14ac:dyDescent="0.25">
      <c r="A12" s="240" t="s">
        <v>406</v>
      </c>
      <c r="B12" s="241" t="s">
        <v>764</v>
      </c>
      <c r="C12" s="242">
        <v>2</v>
      </c>
      <c r="D12" s="420"/>
    </row>
    <row r="13" spans="1:9" ht="22.9" customHeight="1" x14ac:dyDescent="0.25">
      <c r="A13" s="240" t="s">
        <v>446</v>
      </c>
      <c r="B13" s="241" t="s">
        <v>758</v>
      </c>
      <c r="C13" s="242">
        <v>1</v>
      </c>
      <c r="D13" s="420"/>
    </row>
    <row r="14" spans="1:9" ht="25.15" customHeight="1" x14ac:dyDescent="0.25">
      <c r="A14" s="240" t="s">
        <v>574</v>
      </c>
      <c r="B14" s="241" t="s">
        <v>758</v>
      </c>
      <c r="C14" s="242">
        <v>1</v>
      </c>
      <c r="D14" s="421"/>
      <c r="E14" s="110"/>
      <c r="F14" s="110"/>
      <c r="G14" s="110"/>
      <c r="H14" s="110"/>
    </row>
    <row r="15" spans="1:9" ht="24.6" customHeight="1" x14ac:dyDescent="0.25">
      <c r="A15" s="240" t="s">
        <v>774</v>
      </c>
      <c r="B15" s="241" t="s">
        <v>764</v>
      </c>
      <c r="C15" s="242">
        <v>2</v>
      </c>
      <c r="D15" s="421"/>
      <c r="E15" s="110"/>
      <c r="F15" s="110"/>
      <c r="G15" s="110"/>
      <c r="H15" s="110"/>
    </row>
    <row r="16" spans="1:9" ht="22.15" customHeight="1" x14ac:dyDescent="0.25">
      <c r="A16" s="240" t="s">
        <v>775</v>
      </c>
      <c r="B16" s="241" t="s">
        <v>758</v>
      </c>
      <c r="C16" s="242">
        <v>1</v>
      </c>
      <c r="D16" s="420"/>
    </row>
    <row r="17" spans="1:4" ht="22.9" customHeight="1" x14ac:dyDescent="0.25">
      <c r="A17" s="240" t="s">
        <v>776</v>
      </c>
      <c r="B17" s="241" t="s">
        <v>764</v>
      </c>
      <c r="C17" s="242">
        <v>2</v>
      </c>
      <c r="D17" s="420"/>
    </row>
  </sheetData>
  <mergeCells count="3">
    <mergeCell ref="A1:C1"/>
    <mergeCell ref="E10:G10"/>
    <mergeCell ref="F11:H11"/>
  </mergeCells>
  <pageMargins left="0.7" right="0.7" top="0.75" bottom="0.75" header="0.3" footer="0.3"/>
  <pageSetup paperSize="9" scale="4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8"/>
  <sheetViews>
    <sheetView view="pageBreakPreview" topLeftCell="A113" zoomScale="60" zoomScaleNormal="45" workbookViewId="0">
      <selection activeCell="M118" sqref="M118"/>
    </sheetView>
  </sheetViews>
  <sheetFormatPr baseColWidth="10" defaultColWidth="11.42578125" defaultRowHeight="14.25" x14ac:dyDescent="0.2"/>
  <cols>
    <col min="1" max="1" width="103.140625" style="214" customWidth="1"/>
    <col min="2" max="2" width="10" style="196" customWidth="1"/>
    <col min="3" max="3" width="7.28515625" style="196" customWidth="1"/>
    <col min="4" max="4" width="62.42578125" style="181" customWidth="1"/>
    <col min="5" max="16384" width="11.42578125" style="181"/>
  </cols>
  <sheetData>
    <row r="1" spans="1:4" ht="26.25" x14ac:dyDescent="0.4">
      <c r="A1" s="544" t="s">
        <v>738</v>
      </c>
      <c r="B1" s="544"/>
      <c r="C1" s="544"/>
      <c r="D1" s="544"/>
    </row>
    <row r="2" spans="1:4" ht="31.5" customHeight="1" x14ac:dyDescent="0.2">
      <c r="A2" s="545" t="s">
        <v>725</v>
      </c>
      <c r="B2" s="545"/>
      <c r="C2" s="545"/>
      <c r="D2" s="545"/>
    </row>
    <row r="4" spans="1:4" s="110" customFormat="1" ht="15.75" customHeight="1" x14ac:dyDescent="0.25">
      <c r="A4" s="536" t="s">
        <v>727</v>
      </c>
      <c r="B4" s="537"/>
      <c r="C4" s="182"/>
      <c r="D4" s="183" t="s">
        <v>666</v>
      </c>
    </row>
    <row r="5" spans="1:4" s="112" customFormat="1" ht="15.75" x14ac:dyDescent="0.25">
      <c r="A5" s="184" t="s">
        <v>82</v>
      </c>
      <c r="B5" s="185">
        <f>'Cible 1'!$G$42</f>
        <v>30</v>
      </c>
      <c r="C5" s="186" t="s">
        <v>1</v>
      </c>
      <c r="D5" s="530" t="s">
        <v>996</v>
      </c>
    </row>
    <row r="6" spans="1:4" s="189" customFormat="1" x14ac:dyDescent="0.25">
      <c r="A6" s="187" t="s">
        <v>0</v>
      </c>
      <c r="B6" s="188" t="str">
        <f>'Cible 1'!$H$5</f>
        <v>PR</v>
      </c>
      <c r="C6" s="188" t="str">
        <f>'Cible 1'!G5</f>
        <v>PR</v>
      </c>
      <c r="D6" s="531"/>
    </row>
    <row r="7" spans="1:4" s="189" customFormat="1" x14ac:dyDescent="0.25">
      <c r="A7" s="187" t="s">
        <v>2</v>
      </c>
      <c r="B7" s="188">
        <f>'Cible 1'!$H$7</f>
        <v>5</v>
      </c>
      <c r="C7" s="190"/>
      <c r="D7" s="531"/>
    </row>
    <row r="8" spans="1:4" s="189" customFormat="1" x14ac:dyDescent="0.25">
      <c r="A8" s="187" t="s">
        <v>648</v>
      </c>
      <c r="B8" s="188">
        <f>'Cible 1'!$H$10</f>
        <v>6</v>
      </c>
      <c r="C8" s="190"/>
      <c r="D8" s="531"/>
    </row>
    <row r="9" spans="1:4" s="189" customFormat="1" ht="15" customHeight="1" x14ac:dyDescent="0.25">
      <c r="A9" s="542" t="s">
        <v>23</v>
      </c>
      <c r="B9" s="540">
        <f>'Cible 1'!$H$22</f>
        <v>8</v>
      </c>
      <c r="C9" s="188" t="str">
        <f>'Cible 1'!G22</f>
        <v>PR</v>
      </c>
      <c r="D9" s="531"/>
    </row>
    <row r="10" spans="1:4" s="189" customFormat="1" ht="15" customHeight="1" x14ac:dyDescent="0.25">
      <c r="A10" s="543"/>
      <c r="B10" s="541"/>
      <c r="C10" s="188" t="str">
        <f>'Cible 1'!G30</f>
        <v>SO</v>
      </c>
      <c r="D10" s="531"/>
    </row>
    <row r="11" spans="1:4" s="189" customFormat="1" x14ac:dyDescent="0.25">
      <c r="A11" s="187" t="s">
        <v>38</v>
      </c>
      <c r="B11" s="188">
        <f>'Cible 1'!$H$34</f>
        <v>2</v>
      </c>
      <c r="C11" s="190"/>
      <c r="D11" s="531"/>
    </row>
    <row r="12" spans="1:4" s="189" customFormat="1" x14ac:dyDescent="0.25">
      <c r="A12" s="187" t="s">
        <v>45</v>
      </c>
      <c r="B12" s="188">
        <f>'Cible 1'!$H$39</f>
        <v>9</v>
      </c>
      <c r="C12" s="190"/>
      <c r="D12" s="531"/>
    </row>
    <row r="13" spans="1:4" s="112" customFormat="1" ht="14.25" customHeight="1" x14ac:dyDescent="0.25">
      <c r="A13" s="191"/>
      <c r="B13" s="192"/>
      <c r="C13" s="192"/>
      <c r="D13" s="531"/>
    </row>
    <row r="14" spans="1:4" ht="31.5" x14ac:dyDescent="0.2">
      <c r="A14" s="184" t="s">
        <v>83</v>
      </c>
      <c r="B14" s="185">
        <f>'Cible 1'!$G$57</f>
        <v>16</v>
      </c>
      <c r="C14" s="186" t="s">
        <v>1</v>
      </c>
      <c r="D14" s="531"/>
    </row>
    <row r="15" spans="1:4" s="194" customFormat="1" x14ac:dyDescent="0.2">
      <c r="A15" s="187" t="s">
        <v>46</v>
      </c>
      <c r="B15" s="193">
        <f>'Cible 1'!$H$48</f>
        <v>5</v>
      </c>
      <c r="C15" s="190"/>
      <c r="D15" s="531"/>
    </row>
    <row r="16" spans="1:4" s="194" customFormat="1" x14ac:dyDescent="0.2">
      <c r="A16" s="187" t="s">
        <v>52</v>
      </c>
      <c r="B16" s="193">
        <f>'Cible 1'!$H$50</f>
        <v>4</v>
      </c>
      <c r="C16" s="190"/>
      <c r="D16" s="531"/>
    </row>
    <row r="17" spans="1:4" s="194" customFormat="1" x14ac:dyDescent="0.2">
      <c r="A17" s="187" t="s">
        <v>55</v>
      </c>
      <c r="B17" s="193">
        <f>'Cible 1'!$H$52</f>
        <v>2</v>
      </c>
      <c r="C17" s="190"/>
      <c r="D17" s="531"/>
    </row>
    <row r="18" spans="1:4" s="194" customFormat="1" ht="16.5" customHeight="1" x14ac:dyDescent="0.2">
      <c r="A18" s="187" t="s">
        <v>57</v>
      </c>
      <c r="B18" s="193">
        <f>'Cible 1'!$H$53</f>
        <v>2</v>
      </c>
      <c r="C18" s="190"/>
      <c r="D18" s="531"/>
    </row>
    <row r="19" spans="1:4" s="194" customFormat="1" x14ac:dyDescent="0.2">
      <c r="A19" s="187" t="s">
        <v>60</v>
      </c>
      <c r="B19" s="193">
        <f>'Cible 1'!$H$56</f>
        <v>3</v>
      </c>
      <c r="C19" s="190"/>
      <c r="D19" s="531"/>
    </row>
    <row r="20" spans="1:4" ht="14.25" customHeight="1" x14ac:dyDescent="0.2">
      <c r="A20" s="191"/>
      <c r="B20" s="195"/>
      <c r="D20" s="531"/>
    </row>
    <row r="21" spans="1:4" ht="15.75" customHeight="1" x14ac:dyDescent="0.2">
      <c r="A21" s="197" t="s">
        <v>84</v>
      </c>
      <c r="B21" s="185">
        <f>'Cible 1'!$G$75</f>
        <v>0</v>
      </c>
      <c r="C21" s="186" t="s">
        <v>1</v>
      </c>
      <c r="D21" s="531"/>
    </row>
    <row r="22" spans="1:4" s="194" customFormat="1" x14ac:dyDescent="0.2">
      <c r="A22" s="187" t="s">
        <v>63</v>
      </c>
      <c r="B22" s="193" t="str">
        <f>'Cible 1'!$H$63</f>
        <v>SO</v>
      </c>
      <c r="C22" s="190"/>
      <c r="D22" s="531"/>
    </row>
    <row r="23" spans="1:4" s="194" customFormat="1" ht="14.25" customHeight="1" x14ac:dyDescent="0.2">
      <c r="A23" s="187" t="s">
        <v>65</v>
      </c>
      <c r="B23" s="193" t="str">
        <f>'Cible 1'!$H$64</f>
        <v>SO</v>
      </c>
      <c r="C23" s="190"/>
      <c r="D23" s="531"/>
    </row>
    <row r="24" spans="1:4" s="194" customFormat="1" ht="14.25" customHeight="1" x14ac:dyDescent="0.2">
      <c r="A24" s="187" t="s">
        <v>67</v>
      </c>
      <c r="B24" s="193">
        <f>'Cible 1'!$H$65</f>
        <v>0</v>
      </c>
      <c r="C24" s="190"/>
      <c r="D24" s="531"/>
    </row>
    <row r="25" spans="1:4" s="194" customFormat="1" x14ac:dyDescent="0.2">
      <c r="A25" s="187" t="s">
        <v>71</v>
      </c>
      <c r="B25" s="193">
        <f>'Cible 1'!$H$68</f>
        <v>0</v>
      </c>
      <c r="C25" s="190"/>
      <c r="D25" s="531"/>
    </row>
    <row r="26" spans="1:4" s="194" customFormat="1" ht="14.25" customHeight="1" x14ac:dyDescent="0.2">
      <c r="A26" s="187" t="s">
        <v>74</v>
      </c>
      <c r="B26" s="193">
        <f>'Cible 1'!$H$70</f>
        <v>0</v>
      </c>
      <c r="C26" s="190"/>
      <c r="D26" s="531"/>
    </row>
    <row r="27" spans="1:4" s="194" customFormat="1" ht="14.25" customHeight="1" x14ac:dyDescent="0.2">
      <c r="A27" s="187" t="s">
        <v>77</v>
      </c>
      <c r="B27" s="193">
        <f>'Cible 1'!$H$72</f>
        <v>0</v>
      </c>
      <c r="C27" s="190"/>
      <c r="D27" s="532"/>
    </row>
    <row r="28" spans="1:4" x14ac:dyDescent="0.2">
      <c r="A28" s="191"/>
      <c r="B28" s="195"/>
    </row>
    <row r="29" spans="1:4" s="110" customFormat="1" ht="37.5" customHeight="1" x14ac:dyDescent="0.25">
      <c r="A29" s="536" t="s">
        <v>728</v>
      </c>
      <c r="B29" s="537"/>
      <c r="C29" s="182"/>
      <c r="D29" s="183" t="s">
        <v>666</v>
      </c>
    </row>
    <row r="30" spans="1:4" s="112" customFormat="1" ht="19.5" customHeight="1" x14ac:dyDescent="0.25">
      <c r="A30" s="184" t="s">
        <v>90</v>
      </c>
      <c r="B30" s="198">
        <f>'Cible 2'!$G$14</f>
        <v>10</v>
      </c>
      <c r="C30" s="186" t="s">
        <v>1</v>
      </c>
      <c r="D30" s="530" t="s">
        <v>997</v>
      </c>
    </row>
    <row r="31" spans="1:4" s="189" customFormat="1" ht="16.5" customHeight="1" x14ac:dyDescent="0.25">
      <c r="A31" s="187" t="s">
        <v>93</v>
      </c>
      <c r="B31" s="199" t="s">
        <v>665</v>
      </c>
      <c r="C31" s="188" t="str">
        <f>'Cible 2'!G5</f>
        <v>PR</v>
      </c>
      <c r="D31" s="531"/>
    </row>
    <row r="32" spans="1:4" s="189" customFormat="1" ht="16.5" customHeight="1" x14ac:dyDescent="0.25">
      <c r="A32" s="187" t="s">
        <v>95</v>
      </c>
      <c r="B32" s="188">
        <f>'Cible 2'!$H$6</f>
        <v>9</v>
      </c>
      <c r="C32" s="188" t="str">
        <f>'Cible 2'!G6</f>
        <v>PR</v>
      </c>
      <c r="D32" s="531"/>
    </row>
    <row r="33" spans="1:4" s="189" customFormat="1" ht="25.5" x14ac:dyDescent="0.25">
      <c r="A33" s="187" t="s">
        <v>98</v>
      </c>
      <c r="B33" s="188">
        <f>'Cible 2'!$H$10</f>
        <v>1</v>
      </c>
      <c r="C33" s="190"/>
      <c r="D33" s="531"/>
    </row>
    <row r="34" spans="1:4" s="112" customFormat="1" x14ac:dyDescent="0.25">
      <c r="A34" s="200"/>
      <c r="B34" s="192"/>
      <c r="C34" s="192"/>
      <c r="D34" s="531"/>
    </row>
    <row r="35" spans="1:4" ht="15.75" x14ac:dyDescent="0.2">
      <c r="A35" s="197" t="s">
        <v>91</v>
      </c>
      <c r="B35" s="185">
        <f>'Cible 2'!$G$23</f>
        <v>3</v>
      </c>
      <c r="C35" s="186" t="s">
        <v>1</v>
      </c>
      <c r="D35" s="531"/>
    </row>
    <row r="36" spans="1:4" s="194" customFormat="1" ht="25.5" x14ac:dyDescent="0.2">
      <c r="A36" s="187" t="s">
        <v>649</v>
      </c>
      <c r="B36" s="193">
        <f>'Cible 2'!$H$20</f>
        <v>3</v>
      </c>
      <c r="C36" s="190"/>
      <c r="D36" s="531"/>
    </row>
    <row r="37" spans="1:4" x14ac:dyDescent="0.2">
      <c r="A37" s="191"/>
      <c r="B37" s="195"/>
      <c r="D37" s="531"/>
    </row>
    <row r="38" spans="1:4" ht="33.75" customHeight="1" x14ac:dyDescent="0.2">
      <c r="A38" s="184" t="s">
        <v>92</v>
      </c>
      <c r="B38" s="198">
        <f>'Cible 2'!$G$39</f>
        <v>6</v>
      </c>
      <c r="C38" s="186" t="s">
        <v>1</v>
      </c>
      <c r="D38" s="531"/>
    </row>
    <row r="39" spans="1:4" s="194" customFormat="1" ht="16.5" customHeight="1" x14ac:dyDescent="0.2">
      <c r="A39" s="187" t="s">
        <v>650</v>
      </c>
      <c r="B39" s="193">
        <f>'Cible 2'!$H$29</f>
        <v>4</v>
      </c>
      <c r="C39" s="190"/>
      <c r="D39" s="531"/>
    </row>
    <row r="40" spans="1:4" s="194" customFormat="1" ht="16.5" customHeight="1" x14ac:dyDescent="0.2">
      <c r="A40" s="187" t="s">
        <v>117</v>
      </c>
      <c r="B40" s="193">
        <f>'Cible 2'!$H$34</f>
        <v>2</v>
      </c>
      <c r="C40" s="190"/>
      <c r="D40" s="531"/>
    </row>
    <row r="41" spans="1:4" s="194" customFormat="1" ht="16.5" customHeight="1" x14ac:dyDescent="0.2">
      <c r="A41" s="187" t="s">
        <v>651</v>
      </c>
      <c r="B41" s="193">
        <f>'Cible 2'!$H$36</f>
        <v>0</v>
      </c>
      <c r="C41" s="190"/>
      <c r="D41" s="531"/>
    </row>
    <row r="42" spans="1:4" s="194" customFormat="1" ht="16.5" customHeight="1" x14ac:dyDescent="0.2">
      <c r="A42" s="187" t="s">
        <v>657</v>
      </c>
      <c r="B42" s="193">
        <f>'Cible 2'!$H$37</f>
        <v>0</v>
      </c>
      <c r="C42" s="190"/>
      <c r="D42" s="531"/>
    </row>
    <row r="43" spans="1:4" x14ac:dyDescent="0.2">
      <c r="A43" s="191"/>
      <c r="B43" s="195"/>
      <c r="D43" s="531"/>
    </row>
    <row r="44" spans="1:4" ht="34.5" customHeight="1" x14ac:dyDescent="0.2">
      <c r="A44" s="184" t="s">
        <v>127</v>
      </c>
      <c r="B44" s="198">
        <f>'Cible 2'!$G$55</f>
        <v>10</v>
      </c>
      <c r="C44" s="186" t="s">
        <v>1</v>
      </c>
      <c r="D44" s="531"/>
    </row>
    <row r="45" spans="1:4" ht="31.5" customHeight="1" x14ac:dyDescent="0.2">
      <c r="A45" s="546" t="s">
        <v>141</v>
      </c>
      <c r="B45" s="547"/>
      <c r="C45" s="190"/>
      <c r="D45" s="531"/>
    </row>
    <row r="46" spans="1:4" s="194" customFormat="1" x14ac:dyDescent="0.2">
      <c r="A46" s="187" t="s">
        <v>128</v>
      </c>
      <c r="B46" s="193">
        <f>'Cible 2'!$H$46</f>
        <v>2</v>
      </c>
      <c r="C46" s="190"/>
      <c r="D46" s="531"/>
    </row>
    <row r="47" spans="1:4" s="194" customFormat="1" x14ac:dyDescent="0.2">
      <c r="A47" s="187" t="s">
        <v>132</v>
      </c>
      <c r="B47" s="193">
        <f>'Cible 2'!$H$49</f>
        <v>6</v>
      </c>
      <c r="C47" s="190"/>
      <c r="D47" s="531"/>
    </row>
    <row r="48" spans="1:4" s="194" customFormat="1" x14ac:dyDescent="0.2">
      <c r="A48" s="187" t="s">
        <v>140</v>
      </c>
      <c r="B48" s="193">
        <f>'Cible 2'!$H$54</f>
        <v>2</v>
      </c>
      <c r="C48" s="190"/>
      <c r="D48" s="531"/>
    </row>
    <row r="49" spans="1:4" x14ac:dyDescent="0.2">
      <c r="A49" s="201"/>
      <c r="B49" s="195"/>
    </row>
    <row r="50" spans="1:4" s="110" customFormat="1" ht="18" x14ac:dyDescent="0.25">
      <c r="A50" s="536" t="s">
        <v>729</v>
      </c>
      <c r="B50" s="537"/>
      <c r="C50" s="182"/>
      <c r="D50" s="183" t="s">
        <v>666</v>
      </c>
    </row>
    <row r="51" spans="1:4" s="112" customFormat="1" ht="15.75" x14ac:dyDescent="0.25">
      <c r="A51" s="197" t="s">
        <v>142</v>
      </c>
      <c r="B51" s="185">
        <f>'Cible 3'!$G$20</f>
        <v>17</v>
      </c>
      <c r="C51" s="186" t="s">
        <v>1</v>
      </c>
      <c r="D51" s="530" t="s">
        <v>998</v>
      </c>
    </row>
    <row r="52" spans="1:4" s="189" customFormat="1" x14ac:dyDescent="0.25">
      <c r="A52" s="187" t="s">
        <v>171</v>
      </c>
      <c r="B52" s="199" t="s">
        <v>665</v>
      </c>
      <c r="C52" s="188" t="str">
        <f>'Cible 3'!G5</f>
        <v>PR</v>
      </c>
      <c r="D52" s="531"/>
    </row>
    <row r="53" spans="1:4" s="189" customFormat="1" x14ac:dyDescent="0.25">
      <c r="A53" s="187" t="s">
        <v>172</v>
      </c>
      <c r="B53" s="188">
        <f>'Cible 3'!$H$6</f>
        <v>0</v>
      </c>
      <c r="C53" s="190"/>
      <c r="D53" s="531"/>
    </row>
    <row r="54" spans="1:4" s="189" customFormat="1" ht="25.5" x14ac:dyDescent="0.25">
      <c r="A54" s="187" t="s">
        <v>174</v>
      </c>
      <c r="B54" s="188">
        <f>'Cible 3'!$H$8</f>
        <v>14</v>
      </c>
      <c r="C54" s="190"/>
      <c r="D54" s="531"/>
    </row>
    <row r="55" spans="1:4" s="189" customFormat="1" x14ac:dyDescent="0.25">
      <c r="A55" s="187" t="s">
        <v>186</v>
      </c>
      <c r="B55" s="188">
        <f>'Cible 3'!$H$19</f>
        <v>3</v>
      </c>
      <c r="C55" s="190"/>
      <c r="D55" s="531"/>
    </row>
    <row r="56" spans="1:4" s="112" customFormat="1" x14ac:dyDescent="0.25">
      <c r="A56" s="191"/>
      <c r="B56" s="192"/>
      <c r="C56" s="192"/>
      <c r="D56" s="531"/>
    </row>
    <row r="57" spans="1:4" ht="15.75" x14ac:dyDescent="0.2">
      <c r="A57" s="197" t="s">
        <v>143</v>
      </c>
      <c r="B57" s="185">
        <f>'Cible 3'!$G$34</f>
        <v>5</v>
      </c>
      <c r="C57" s="186" t="s">
        <v>1</v>
      </c>
      <c r="D57" s="531"/>
    </row>
    <row r="58" spans="1:4" s="194" customFormat="1" x14ac:dyDescent="0.2">
      <c r="A58" s="187" t="s">
        <v>188</v>
      </c>
      <c r="B58" s="193">
        <f>'Cible 3'!$H$26</f>
        <v>0</v>
      </c>
      <c r="C58" s="190"/>
      <c r="D58" s="531"/>
    </row>
    <row r="59" spans="1:4" s="194" customFormat="1" x14ac:dyDescent="0.2">
      <c r="A59" s="187" t="s">
        <v>191</v>
      </c>
      <c r="B59" s="193">
        <f>'Cible 3'!$H$28</f>
        <v>1</v>
      </c>
      <c r="C59" s="190"/>
      <c r="D59" s="531"/>
    </row>
    <row r="60" spans="1:4" s="194" customFormat="1" x14ac:dyDescent="0.2">
      <c r="A60" s="187" t="s">
        <v>193</v>
      </c>
      <c r="B60" s="193">
        <f>'Cible 3'!$H$29</f>
        <v>2</v>
      </c>
      <c r="C60" s="190"/>
      <c r="D60" s="531"/>
    </row>
    <row r="61" spans="1:4" s="194" customFormat="1" x14ac:dyDescent="0.2">
      <c r="A61" s="187" t="s">
        <v>198</v>
      </c>
      <c r="B61" s="193">
        <f>'Cible 3'!$H$32</f>
        <v>2</v>
      </c>
      <c r="C61" s="190"/>
      <c r="D61" s="531"/>
    </row>
    <row r="62" spans="1:4" s="194" customFormat="1" x14ac:dyDescent="0.2">
      <c r="A62" s="187" t="s">
        <v>200</v>
      </c>
      <c r="B62" s="193">
        <f>'Cible 3'!$H$33</f>
        <v>0</v>
      </c>
      <c r="C62" s="190"/>
      <c r="D62" s="531"/>
    </row>
    <row r="63" spans="1:4" x14ac:dyDescent="0.2">
      <c r="A63" s="191"/>
      <c r="B63" s="195"/>
      <c r="D63" s="531"/>
    </row>
    <row r="64" spans="1:4" ht="15.75" x14ac:dyDescent="0.2">
      <c r="A64" s="197" t="s">
        <v>144</v>
      </c>
      <c r="B64" s="185">
        <f>'Cible 3'!$G$43</f>
        <v>4</v>
      </c>
      <c r="C64" s="186" t="s">
        <v>1</v>
      </c>
      <c r="D64" s="531"/>
    </row>
    <row r="65" spans="1:4" s="194" customFormat="1" x14ac:dyDescent="0.2">
      <c r="A65" s="187" t="s">
        <v>202</v>
      </c>
      <c r="B65" s="193">
        <f>'Cible 3'!$H$40</f>
        <v>2</v>
      </c>
      <c r="C65" s="190"/>
      <c r="D65" s="531"/>
    </row>
    <row r="66" spans="1:4" s="194" customFormat="1" x14ac:dyDescent="0.2">
      <c r="A66" s="187" t="s">
        <v>204</v>
      </c>
      <c r="B66" s="193">
        <f>'Cible 3'!$H$41</f>
        <v>2</v>
      </c>
      <c r="C66" s="190"/>
      <c r="D66" s="531"/>
    </row>
    <row r="67" spans="1:4" s="194" customFormat="1" x14ac:dyDescent="0.2">
      <c r="A67" s="187" t="s">
        <v>206</v>
      </c>
      <c r="B67" s="193">
        <f>'Cible 3'!$H$42</f>
        <v>0</v>
      </c>
      <c r="C67" s="190"/>
      <c r="D67" s="532"/>
    </row>
    <row r="68" spans="1:4" x14ac:dyDescent="0.2">
      <c r="A68" s="191"/>
      <c r="B68" s="195"/>
    </row>
    <row r="69" spans="1:4" s="110" customFormat="1" ht="18" x14ac:dyDescent="0.25">
      <c r="A69" s="536" t="s">
        <v>730</v>
      </c>
      <c r="B69" s="537"/>
      <c r="C69" s="182"/>
      <c r="D69" s="183" t="s">
        <v>666</v>
      </c>
    </row>
    <row r="70" spans="1:4" s="202" customFormat="1" ht="31.5" x14ac:dyDescent="0.25">
      <c r="A70" s="184" t="s">
        <v>145</v>
      </c>
      <c r="B70" s="185">
        <f>'Cible 4'!$G$15</f>
        <v>2</v>
      </c>
      <c r="C70" s="186" t="s">
        <v>1</v>
      </c>
      <c r="D70" s="530" t="s">
        <v>999</v>
      </c>
    </row>
    <row r="71" spans="1:4" s="189" customFormat="1" x14ac:dyDescent="0.25">
      <c r="A71" s="187" t="s">
        <v>658</v>
      </c>
      <c r="B71" s="199" t="s">
        <v>665</v>
      </c>
      <c r="C71" s="188" t="str">
        <f>'Cible 4'!G5</f>
        <v>PR</v>
      </c>
      <c r="D71" s="531"/>
    </row>
    <row r="72" spans="1:4" s="189" customFormat="1" x14ac:dyDescent="0.25">
      <c r="A72" s="187" t="s">
        <v>210</v>
      </c>
      <c r="B72" s="188">
        <f>'Cible 4'!$H$6</f>
        <v>2</v>
      </c>
      <c r="C72" s="190"/>
      <c r="D72" s="531"/>
    </row>
    <row r="73" spans="1:4" s="189" customFormat="1" x14ac:dyDescent="0.25">
      <c r="A73" s="187" t="s">
        <v>211</v>
      </c>
      <c r="B73" s="188">
        <f>'Cible 4'!$H$9</f>
        <v>0</v>
      </c>
      <c r="C73" s="190"/>
      <c r="D73" s="531"/>
    </row>
    <row r="74" spans="1:4" s="112" customFormat="1" x14ac:dyDescent="0.25">
      <c r="A74" s="200"/>
      <c r="B74" s="192"/>
      <c r="C74" s="192"/>
      <c r="D74" s="531"/>
    </row>
    <row r="75" spans="1:4" s="203" customFormat="1" ht="15.75" x14ac:dyDescent="0.25">
      <c r="A75" s="197" t="s">
        <v>146</v>
      </c>
      <c r="B75" s="185">
        <f>'Cible 4'!$G$47</f>
        <v>15</v>
      </c>
      <c r="C75" s="186" t="s">
        <v>1</v>
      </c>
      <c r="D75" s="531"/>
    </row>
    <row r="76" spans="1:4" s="194" customFormat="1" ht="25.5" x14ac:dyDescent="0.2">
      <c r="A76" s="187" t="s">
        <v>217</v>
      </c>
      <c r="B76" s="193">
        <f>'Cible 4'!$H$21</f>
        <v>9</v>
      </c>
      <c r="C76" s="193" t="str">
        <f>'Cible 4'!G21</f>
        <v>PR</v>
      </c>
      <c r="D76" s="531"/>
    </row>
    <row r="77" spans="1:4" s="194" customFormat="1" x14ac:dyDescent="0.2">
      <c r="A77" s="187" t="s">
        <v>228</v>
      </c>
      <c r="B77" s="193">
        <f>'Cible 4'!$H$30</f>
        <v>5</v>
      </c>
      <c r="C77" s="190"/>
      <c r="D77" s="531"/>
    </row>
    <row r="78" spans="1:4" s="194" customFormat="1" x14ac:dyDescent="0.2">
      <c r="A78" s="187" t="s">
        <v>652</v>
      </c>
      <c r="B78" s="193">
        <f>'Cible 4'!$H$35</f>
        <v>1</v>
      </c>
      <c r="C78" s="190"/>
      <c r="D78" s="531"/>
    </row>
    <row r="79" spans="1:4" s="194" customFormat="1" x14ac:dyDescent="0.2">
      <c r="A79" s="187" t="s">
        <v>237</v>
      </c>
      <c r="B79" s="193">
        <f>'Cible 4'!$H$36</f>
        <v>0</v>
      </c>
      <c r="C79" s="193" t="str">
        <f>'Cible 4'!G36</f>
        <v>PR</v>
      </c>
      <c r="D79" s="531"/>
    </row>
    <row r="80" spans="1:4" s="194" customFormat="1" x14ac:dyDescent="0.2">
      <c r="A80" s="187" t="s">
        <v>240</v>
      </c>
      <c r="B80" s="193">
        <f>'Cible 4'!$H$41</f>
        <v>0</v>
      </c>
      <c r="C80" s="190"/>
      <c r="D80" s="531"/>
    </row>
    <row r="81" spans="1:4" x14ac:dyDescent="0.2">
      <c r="A81" s="191"/>
      <c r="B81" s="195"/>
      <c r="D81" s="531"/>
    </row>
    <row r="82" spans="1:4" s="203" customFormat="1" ht="15.75" x14ac:dyDescent="0.25">
      <c r="A82" s="197" t="s">
        <v>147</v>
      </c>
      <c r="B82" s="185">
        <f>'Cible 4'!$G$63</f>
        <v>6</v>
      </c>
      <c r="C82" s="186" t="s">
        <v>1</v>
      </c>
      <c r="D82" s="531"/>
    </row>
    <row r="83" spans="1:4" s="194" customFormat="1" x14ac:dyDescent="0.2">
      <c r="A83" s="187" t="s">
        <v>252</v>
      </c>
      <c r="B83" s="193">
        <f>'Cible 4'!$H$53</f>
        <v>4</v>
      </c>
      <c r="C83" s="193" t="str">
        <f>'Cible 4'!G53</f>
        <v>PR</v>
      </c>
      <c r="D83" s="531"/>
    </row>
    <row r="84" spans="1:4" s="194" customFormat="1" x14ac:dyDescent="0.2">
      <c r="A84" s="187" t="s">
        <v>256</v>
      </c>
      <c r="B84" s="193">
        <f>'Cible 4'!$H$58</f>
        <v>1</v>
      </c>
      <c r="C84" s="190"/>
      <c r="D84" s="531"/>
    </row>
    <row r="85" spans="1:4" s="194" customFormat="1" x14ac:dyDescent="0.2">
      <c r="A85" s="187" t="s">
        <v>653</v>
      </c>
      <c r="B85" s="193">
        <f>'Cible 4'!$H$60</f>
        <v>1</v>
      </c>
      <c r="C85" s="190"/>
      <c r="D85" s="531"/>
    </row>
    <row r="86" spans="1:4" s="194" customFormat="1" ht="25.5" x14ac:dyDescent="0.2">
      <c r="A86" s="187" t="s">
        <v>261</v>
      </c>
      <c r="B86" s="193">
        <f>'Cible 4'!$H$61</f>
        <v>0</v>
      </c>
      <c r="C86" s="190"/>
      <c r="D86" s="532"/>
    </row>
    <row r="87" spans="1:4" x14ac:dyDescent="0.2">
      <c r="A87" s="191"/>
      <c r="B87" s="195"/>
    </row>
    <row r="88" spans="1:4" s="110" customFormat="1" ht="18" x14ac:dyDescent="0.25">
      <c r="A88" s="536" t="s">
        <v>731</v>
      </c>
      <c r="B88" s="537"/>
      <c r="C88" s="182"/>
      <c r="D88" s="183" t="s">
        <v>666</v>
      </c>
    </row>
    <row r="89" spans="1:4" s="202" customFormat="1" ht="15.75" x14ac:dyDescent="0.25">
      <c r="A89" s="197" t="s">
        <v>148</v>
      </c>
      <c r="B89" s="185">
        <f>'Cible 5'!$G$17</f>
        <v>12</v>
      </c>
      <c r="C89" s="186" t="s">
        <v>1</v>
      </c>
      <c r="D89" s="530" t="s">
        <v>815</v>
      </c>
    </row>
    <row r="90" spans="1:4" s="189" customFormat="1" ht="15" customHeight="1" x14ac:dyDescent="0.25">
      <c r="A90" s="542" t="s">
        <v>265</v>
      </c>
      <c r="B90" s="540">
        <f>'Cible 5'!$H$5</f>
        <v>6</v>
      </c>
      <c r="C90" s="188" t="str">
        <f>'Cible 5'!G5</f>
        <v>SO</v>
      </c>
      <c r="D90" s="531"/>
    </row>
    <row r="91" spans="1:4" s="189" customFormat="1" ht="15" customHeight="1" x14ac:dyDescent="0.25">
      <c r="A91" s="543"/>
      <c r="B91" s="541"/>
      <c r="C91" s="188" t="str">
        <f>'Cible 5'!G9</f>
        <v>PR</v>
      </c>
      <c r="D91" s="531"/>
    </row>
    <row r="92" spans="1:4" s="189" customFormat="1" x14ac:dyDescent="0.25">
      <c r="A92" s="187" t="s">
        <v>267</v>
      </c>
      <c r="B92" s="188">
        <f>'Cible 5'!$H$13</f>
        <v>6</v>
      </c>
      <c r="C92" s="190"/>
      <c r="D92" s="531"/>
    </row>
    <row r="93" spans="1:4" s="189" customFormat="1" x14ac:dyDescent="0.25">
      <c r="A93" s="187" t="s">
        <v>269</v>
      </c>
      <c r="B93" s="199" t="s">
        <v>665</v>
      </c>
      <c r="C93" s="188" t="str">
        <f>'Cible 5'!G16</f>
        <v>PR</v>
      </c>
      <c r="D93" s="531"/>
    </row>
    <row r="94" spans="1:4" s="112" customFormat="1" x14ac:dyDescent="0.25">
      <c r="A94" s="191"/>
      <c r="B94" s="192"/>
      <c r="C94" s="192"/>
      <c r="D94" s="531"/>
    </row>
    <row r="95" spans="1:4" s="203" customFormat="1" ht="15.75" x14ac:dyDescent="0.25">
      <c r="A95" s="197" t="s">
        <v>149</v>
      </c>
      <c r="B95" s="185">
        <f>'Cible 5'!$G$32</f>
        <v>5</v>
      </c>
      <c r="C95" s="186" t="s">
        <v>1</v>
      </c>
      <c r="D95" s="531"/>
    </row>
    <row r="96" spans="1:4" s="204" customFormat="1" ht="13.5" customHeight="1" x14ac:dyDescent="0.25">
      <c r="A96" s="187" t="s">
        <v>271</v>
      </c>
      <c r="B96" s="193">
        <f>'Cible 5'!$H$23</f>
        <v>2</v>
      </c>
      <c r="C96" s="190"/>
      <c r="D96" s="531"/>
    </row>
    <row r="97" spans="1:4" s="204" customFormat="1" x14ac:dyDescent="0.25">
      <c r="A97" s="187" t="s">
        <v>275</v>
      </c>
      <c r="B97" s="193">
        <f>'Cible 5'!$H$25</f>
        <v>0</v>
      </c>
      <c r="C97" s="193" t="str">
        <f>'Cible 5'!G25</f>
        <v>PR</v>
      </c>
      <c r="D97" s="531"/>
    </row>
    <row r="98" spans="1:4" s="204" customFormat="1" x14ac:dyDescent="0.25">
      <c r="A98" s="187" t="s">
        <v>280</v>
      </c>
      <c r="B98" s="193">
        <f>'Cible 5'!$H$29</f>
        <v>0</v>
      </c>
      <c r="C98" s="190"/>
      <c r="D98" s="531"/>
    </row>
    <row r="99" spans="1:4" s="204" customFormat="1" x14ac:dyDescent="0.25">
      <c r="A99" s="187" t="s">
        <v>284</v>
      </c>
      <c r="B99" s="193">
        <f>'Cible 5'!$H$31</f>
        <v>3</v>
      </c>
      <c r="C99" s="190"/>
      <c r="D99" s="531"/>
    </row>
    <row r="100" spans="1:4" s="110" customFormat="1" x14ac:dyDescent="0.25">
      <c r="A100" s="191"/>
      <c r="B100" s="195"/>
      <c r="C100" s="195"/>
      <c r="D100" s="531"/>
    </row>
    <row r="101" spans="1:4" s="203" customFormat="1" ht="15.75" x14ac:dyDescent="0.25">
      <c r="A101" s="197" t="s">
        <v>150</v>
      </c>
      <c r="B101" s="185">
        <f>'Cible 5'!$G$45</f>
        <v>8</v>
      </c>
      <c r="C101" s="186" t="s">
        <v>1</v>
      </c>
      <c r="D101" s="531"/>
    </row>
    <row r="102" spans="1:4" s="204" customFormat="1" x14ac:dyDescent="0.25">
      <c r="A102" s="187" t="s">
        <v>286</v>
      </c>
      <c r="B102" s="193">
        <f>'Cible 5'!$H$38</f>
        <v>4</v>
      </c>
      <c r="C102" s="193" t="str">
        <f>'Cible 5'!G38</f>
        <v>PR</v>
      </c>
      <c r="D102" s="531"/>
    </row>
    <row r="103" spans="1:4" s="204" customFormat="1" x14ac:dyDescent="0.25">
      <c r="A103" s="187" t="s">
        <v>292</v>
      </c>
      <c r="B103" s="193">
        <f>'Cible 5'!$H$41</f>
        <v>4</v>
      </c>
      <c r="C103" s="190"/>
      <c r="D103" s="531"/>
    </row>
    <row r="104" spans="1:4" s="204" customFormat="1" x14ac:dyDescent="0.25">
      <c r="A104" s="187" t="s">
        <v>294</v>
      </c>
      <c r="B104" s="193">
        <f>'Cible 5'!$H$42</f>
        <v>0</v>
      </c>
      <c r="C104" s="190"/>
      <c r="D104" s="532"/>
    </row>
    <row r="105" spans="1:4" s="110" customFormat="1" x14ac:dyDescent="0.25">
      <c r="A105" s="191"/>
      <c r="B105" s="195"/>
      <c r="C105" s="195"/>
    </row>
    <row r="106" spans="1:4" s="110" customFormat="1" ht="18" x14ac:dyDescent="0.25">
      <c r="A106" s="536" t="s">
        <v>732</v>
      </c>
      <c r="B106" s="537"/>
      <c r="C106" s="182"/>
      <c r="D106" s="183" t="s">
        <v>666</v>
      </c>
    </row>
    <row r="107" spans="1:4" s="202" customFormat="1" ht="15.75" x14ac:dyDescent="0.25">
      <c r="A107" s="197" t="s">
        <v>151</v>
      </c>
      <c r="B107" s="185">
        <f>'Cible 6'!$G$10</f>
        <v>0</v>
      </c>
      <c r="C107" s="186" t="s">
        <v>1</v>
      </c>
      <c r="D107" s="530" t="s">
        <v>1000</v>
      </c>
    </row>
    <row r="108" spans="1:4" s="189" customFormat="1" x14ac:dyDescent="0.25">
      <c r="A108" s="187" t="s">
        <v>296</v>
      </c>
      <c r="B108" s="188">
        <f>'Cible 6'!$H$5</f>
        <v>0</v>
      </c>
      <c r="C108" s="190"/>
      <c r="D108" s="531"/>
    </row>
    <row r="109" spans="1:4" s="189" customFormat="1" x14ac:dyDescent="0.25">
      <c r="A109" s="187" t="s">
        <v>300</v>
      </c>
      <c r="B109" s="188" t="str">
        <f>'Cible 6'!$H$8</f>
        <v>SO</v>
      </c>
      <c r="C109" s="190"/>
      <c r="D109" s="531"/>
    </row>
    <row r="110" spans="1:4" s="189" customFormat="1" x14ac:dyDescent="0.25">
      <c r="A110" s="187" t="s">
        <v>302</v>
      </c>
      <c r="B110" s="188" t="str">
        <f>'Cible 6'!$H$9</f>
        <v>SO</v>
      </c>
      <c r="C110" s="190"/>
      <c r="D110" s="531"/>
    </row>
    <row r="111" spans="1:4" s="112" customFormat="1" x14ac:dyDescent="0.25">
      <c r="A111" s="191"/>
      <c r="B111" s="192"/>
      <c r="C111" s="192"/>
      <c r="D111" s="531"/>
    </row>
    <row r="112" spans="1:4" s="203" customFormat="1" ht="15.75" x14ac:dyDescent="0.25">
      <c r="A112" s="197" t="s">
        <v>152</v>
      </c>
      <c r="B112" s="185">
        <f>'Cible 6'!$G$22</f>
        <v>6</v>
      </c>
      <c r="C112" s="186" t="s">
        <v>1</v>
      </c>
      <c r="D112" s="531"/>
    </row>
    <row r="113" spans="1:4" s="204" customFormat="1" x14ac:dyDescent="0.25">
      <c r="A113" s="187" t="s">
        <v>654</v>
      </c>
      <c r="B113" s="193">
        <f>'Cible 6'!$H$16</f>
        <v>2</v>
      </c>
      <c r="C113" s="193" t="str">
        <f>'Cible 6'!G16</f>
        <v>PR</v>
      </c>
      <c r="D113" s="531"/>
    </row>
    <row r="114" spans="1:4" s="204" customFormat="1" x14ac:dyDescent="0.25">
      <c r="A114" s="187" t="s">
        <v>308</v>
      </c>
      <c r="B114" s="199" t="s">
        <v>665</v>
      </c>
      <c r="C114" s="193" t="str">
        <f>'Cible 6'!G19</f>
        <v>PR</v>
      </c>
      <c r="D114" s="531"/>
    </row>
    <row r="115" spans="1:4" s="204" customFormat="1" x14ac:dyDescent="0.25">
      <c r="A115" s="187" t="s">
        <v>310</v>
      </c>
      <c r="B115" s="193">
        <f>'Cible 6'!$H$20</f>
        <v>4</v>
      </c>
      <c r="C115" s="190"/>
      <c r="D115" s="532"/>
    </row>
    <row r="116" spans="1:4" s="110" customFormat="1" x14ac:dyDescent="0.25">
      <c r="A116" s="191"/>
      <c r="B116" s="195"/>
      <c r="C116" s="195"/>
    </row>
    <row r="117" spans="1:4" s="110" customFormat="1" ht="41.25" customHeight="1" x14ac:dyDescent="0.25">
      <c r="A117" s="536" t="s">
        <v>733</v>
      </c>
      <c r="B117" s="537"/>
      <c r="C117" s="182"/>
      <c r="D117" s="183" t="s">
        <v>666</v>
      </c>
    </row>
    <row r="118" spans="1:4" s="202" customFormat="1" ht="34.5" customHeight="1" x14ac:dyDescent="0.25">
      <c r="A118" s="184" t="s">
        <v>153</v>
      </c>
      <c r="B118" s="198">
        <f>'Cible 7'!$G$14</f>
        <v>11</v>
      </c>
      <c r="C118" s="186" t="s">
        <v>1</v>
      </c>
      <c r="D118" s="530" t="s">
        <v>1016</v>
      </c>
    </row>
    <row r="119" spans="1:4" s="189" customFormat="1" ht="15" customHeight="1" x14ac:dyDescent="0.25">
      <c r="A119" s="542" t="s">
        <v>313</v>
      </c>
      <c r="B119" s="540">
        <f>'Cible 7'!$H$5</f>
        <v>4</v>
      </c>
      <c r="C119" s="188" t="str">
        <f>'Cible 7'!G5</f>
        <v>PR</v>
      </c>
      <c r="D119" s="531"/>
    </row>
    <row r="120" spans="1:4" s="189" customFormat="1" ht="15" customHeight="1" x14ac:dyDescent="0.25">
      <c r="A120" s="543"/>
      <c r="B120" s="541"/>
      <c r="C120" s="188" t="str">
        <f>'Cible 7'!G7</f>
        <v>PR</v>
      </c>
      <c r="D120" s="531"/>
    </row>
    <row r="121" spans="1:4" s="189" customFormat="1" x14ac:dyDescent="0.25">
      <c r="A121" s="187" t="s">
        <v>320</v>
      </c>
      <c r="B121" s="188">
        <f>'Cible 7'!$H$9</f>
        <v>7</v>
      </c>
      <c r="C121" s="190"/>
      <c r="D121" s="531"/>
    </row>
    <row r="122" spans="1:4" s="189" customFormat="1" x14ac:dyDescent="0.25">
      <c r="A122" s="187" t="s">
        <v>325</v>
      </c>
      <c r="B122" s="188">
        <f>'Cible 7'!$H$12</f>
        <v>0</v>
      </c>
      <c r="C122" s="190"/>
      <c r="D122" s="531"/>
    </row>
    <row r="123" spans="1:4" s="189" customFormat="1" x14ac:dyDescent="0.25">
      <c r="A123" s="187" t="s">
        <v>326</v>
      </c>
      <c r="B123" s="188">
        <f>'Cible 7'!$H$13</f>
        <v>0</v>
      </c>
      <c r="C123" s="190"/>
      <c r="D123" s="531"/>
    </row>
    <row r="124" spans="1:4" s="112" customFormat="1" x14ac:dyDescent="0.25">
      <c r="A124" s="191"/>
      <c r="B124" s="192"/>
      <c r="C124" s="192"/>
      <c r="D124" s="531"/>
    </row>
    <row r="125" spans="1:4" s="203" customFormat="1" ht="15.75" customHeight="1" x14ac:dyDescent="0.25">
      <c r="A125" s="184" t="s">
        <v>154</v>
      </c>
      <c r="B125" s="198">
        <f>'Cible 7'!$G$30</f>
        <v>13</v>
      </c>
      <c r="C125" s="186" t="s">
        <v>1</v>
      </c>
      <c r="D125" s="531"/>
    </row>
    <row r="126" spans="1:4" s="204" customFormat="1" x14ac:dyDescent="0.25">
      <c r="A126" s="187" t="s">
        <v>327</v>
      </c>
      <c r="B126" s="193">
        <f>'Cible 7'!$H$20</f>
        <v>5</v>
      </c>
      <c r="C126" s="193" t="str">
        <f>'Cible 7'!G20</f>
        <v>PR</v>
      </c>
      <c r="D126" s="531"/>
    </row>
    <row r="127" spans="1:4" s="204" customFormat="1" x14ac:dyDescent="0.25">
      <c r="A127" s="187" t="s">
        <v>330</v>
      </c>
      <c r="B127" s="193">
        <f>'Cible 7'!$H$24</f>
        <v>8</v>
      </c>
      <c r="C127" s="193" t="str">
        <f>'Cible 7'!G24</f>
        <v>PR</v>
      </c>
      <c r="D127" s="531"/>
    </row>
    <row r="128" spans="1:4" s="110" customFormat="1" x14ac:dyDescent="0.25">
      <c r="A128" s="191"/>
      <c r="B128" s="195"/>
      <c r="C128" s="195"/>
      <c r="D128" s="531"/>
    </row>
    <row r="129" spans="1:4" s="203" customFormat="1" ht="15.75" customHeight="1" x14ac:dyDescent="0.25">
      <c r="A129" s="184" t="s">
        <v>155</v>
      </c>
      <c r="B129" s="198">
        <f>'Cible 7'!$G$44</f>
        <v>14</v>
      </c>
      <c r="C129" s="186" t="s">
        <v>1</v>
      </c>
      <c r="D129" s="531"/>
    </row>
    <row r="130" spans="1:4" s="204" customFormat="1" x14ac:dyDescent="0.25">
      <c r="A130" s="187" t="s">
        <v>337</v>
      </c>
      <c r="B130" s="193">
        <f>'Cible 7'!$H$36</f>
        <v>12</v>
      </c>
      <c r="C130" s="190"/>
      <c r="D130" s="531"/>
    </row>
    <row r="131" spans="1:4" s="204" customFormat="1" ht="25.5" x14ac:dyDescent="0.25">
      <c r="A131" s="187" t="s">
        <v>344</v>
      </c>
      <c r="B131" s="193">
        <f>'Cible 7'!$H$42</f>
        <v>2</v>
      </c>
      <c r="C131" s="190"/>
      <c r="D131" s="532"/>
    </row>
    <row r="132" spans="1:4" s="110" customFormat="1" x14ac:dyDescent="0.25">
      <c r="A132" s="191"/>
      <c r="B132" s="195"/>
      <c r="C132" s="195"/>
    </row>
    <row r="133" spans="1:4" s="110" customFormat="1" ht="18" x14ac:dyDescent="0.25">
      <c r="A133" s="536" t="s">
        <v>347</v>
      </c>
      <c r="B133" s="537"/>
      <c r="C133" s="182"/>
      <c r="D133" s="183" t="s">
        <v>666</v>
      </c>
    </row>
    <row r="134" spans="1:4" s="202" customFormat="1" ht="34.5" customHeight="1" x14ac:dyDescent="0.25">
      <c r="A134" s="184" t="s">
        <v>697</v>
      </c>
      <c r="B134" s="198">
        <f>'Cible 8'!$G$11</f>
        <v>5</v>
      </c>
      <c r="C134" s="186" t="s">
        <v>1</v>
      </c>
      <c r="D134" s="530" t="s">
        <v>1015</v>
      </c>
    </row>
    <row r="135" spans="1:4" ht="23.25" customHeight="1" x14ac:dyDescent="0.2">
      <c r="A135" s="546" t="s">
        <v>348</v>
      </c>
      <c r="B135" s="547"/>
      <c r="C135" s="205"/>
      <c r="D135" s="531"/>
    </row>
    <row r="136" spans="1:4" s="204" customFormat="1" x14ac:dyDescent="0.25">
      <c r="A136" s="187" t="s">
        <v>349</v>
      </c>
      <c r="B136" s="193">
        <f>'Cible 8'!$H$6</f>
        <v>0</v>
      </c>
      <c r="C136" s="193" t="str">
        <f>'Cible 8'!G6</f>
        <v>PR</v>
      </c>
      <c r="D136" s="531"/>
    </row>
    <row r="137" spans="1:4" s="204" customFormat="1" x14ac:dyDescent="0.25">
      <c r="A137" s="187" t="s">
        <v>351</v>
      </c>
      <c r="B137" s="193">
        <f>'Cible 8'!$H$8</f>
        <v>1</v>
      </c>
      <c r="C137" s="190"/>
      <c r="D137" s="531"/>
    </row>
    <row r="138" spans="1:4" s="204" customFormat="1" x14ac:dyDescent="0.25">
      <c r="A138" s="187" t="s">
        <v>655</v>
      </c>
      <c r="B138" s="193">
        <f>'Cible 8'!$H$9</f>
        <v>4</v>
      </c>
      <c r="C138" s="190"/>
      <c r="D138" s="531"/>
    </row>
    <row r="139" spans="1:4" x14ac:dyDescent="0.2">
      <c r="A139" s="201"/>
      <c r="B139" s="195"/>
      <c r="D139" s="531"/>
    </row>
    <row r="140" spans="1:4" s="203" customFormat="1" ht="15.75" customHeight="1" x14ac:dyDescent="0.25">
      <c r="A140" s="184" t="s">
        <v>156</v>
      </c>
      <c r="B140" s="198">
        <f>'Cible 8'!$G$29</f>
        <v>8</v>
      </c>
      <c r="C140" s="186" t="s">
        <v>1</v>
      </c>
      <c r="D140" s="531"/>
    </row>
    <row r="141" spans="1:4" s="204" customFormat="1" x14ac:dyDescent="0.25">
      <c r="A141" s="187" t="s">
        <v>354</v>
      </c>
      <c r="B141" s="193">
        <f>'Cible 8'!$H$17</f>
        <v>1</v>
      </c>
      <c r="C141" s="193" t="str">
        <f>'Cible 8'!G17</f>
        <v>PR</v>
      </c>
      <c r="D141" s="531"/>
    </row>
    <row r="142" spans="1:4" s="204" customFormat="1" x14ac:dyDescent="0.25">
      <c r="A142" s="187" t="s">
        <v>357</v>
      </c>
      <c r="B142" s="193">
        <f>'Cible 8'!$H$19</f>
        <v>2</v>
      </c>
      <c r="C142" s="190"/>
      <c r="D142" s="531"/>
    </row>
    <row r="143" spans="1:4" s="204" customFormat="1" x14ac:dyDescent="0.25">
      <c r="A143" s="187" t="s">
        <v>359</v>
      </c>
      <c r="B143" s="193">
        <f>'Cible 8'!$H$20</f>
        <v>3</v>
      </c>
      <c r="C143" s="190"/>
      <c r="D143" s="531"/>
    </row>
    <row r="144" spans="1:4" s="204" customFormat="1" x14ac:dyDescent="0.25">
      <c r="A144" s="187" t="s">
        <v>369</v>
      </c>
      <c r="B144" s="193">
        <f>'Cible 8'!$H$26</f>
        <v>2</v>
      </c>
      <c r="C144" s="190"/>
      <c r="D144" s="531"/>
    </row>
    <row r="145" spans="1:4" s="204" customFormat="1" x14ac:dyDescent="0.25">
      <c r="A145" s="187" t="s">
        <v>371</v>
      </c>
      <c r="B145" s="193">
        <f>'Cible 8'!$H$27</f>
        <v>0</v>
      </c>
      <c r="C145" s="193" t="str">
        <f>'Cible 8'!G27</f>
        <v>PR</v>
      </c>
      <c r="D145" s="531"/>
    </row>
    <row r="146" spans="1:4" s="110" customFormat="1" x14ac:dyDescent="0.25">
      <c r="A146" s="191"/>
      <c r="B146" s="195"/>
      <c r="C146" s="195"/>
      <c r="D146" s="531"/>
    </row>
    <row r="147" spans="1:4" s="203" customFormat="1" ht="32.25" customHeight="1" x14ac:dyDescent="0.25">
      <c r="A147" s="184" t="s">
        <v>157</v>
      </c>
      <c r="B147" s="198">
        <f>'Cible 8'!$G$42</f>
        <v>0</v>
      </c>
      <c r="C147" s="186" t="s">
        <v>1</v>
      </c>
      <c r="D147" s="531"/>
    </row>
    <row r="148" spans="1:4" s="203" customFormat="1" ht="31.5" customHeight="1" x14ac:dyDescent="0.25">
      <c r="A148" s="538" t="s">
        <v>374</v>
      </c>
      <c r="B148" s="539"/>
      <c r="C148" s="206"/>
      <c r="D148" s="531"/>
    </row>
    <row r="149" spans="1:4" s="204" customFormat="1" x14ac:dyDescent="0.25">
      <c r="A149" s="187" t="s">
        <v>375</v>
      </c>
      <c r="B149" s="193" t="str">
        <f>'Cible 8'!$H$36</f>
        <v>PR</v>
      </c>
      <c r="C149" s="193" t="str">
        <f>'Cible 8'!G36</f>
        <v>PR</v>
      </c>
      <c r="D149" s="531"/>
    </row>
    <row r="150" spans="1:4" s="204" customFormat="1" ht="25.5" x14ac:dyDescent="0.25">
      <c r="A150" s="187" t="s">
        <v>381</v>
      </c>
      <c r="B150" s="193">
        <f>'Cible 8'!$H$40</f>
        <v>0</v>
      </c>
      <c r="C150" s="190"/>
      <c r="D150" s="531"/>
    </row>
    <row r="151" spans="1:4" s="110" customFormat="1" x14ac:dyDescent="0.25">
      <c r="A151" s="207"/>
      <c r="B151" s="195"/>
      <c r="C151" s="195"/>
      <c r="D151" s="531"/>
    </row>
    <row r="152" spans="1:4" s="203" customFormat="1" ht="33.75" customHeight="1" x14ac:dyDescent="0.25">
      <c r="A152" s="184" t="s">
        <v>158</v>
      </c>
      <c r="B152" s="198">
        <f>'Cible 8'!$G$61</f>
        <v>7</v>
      </c>
      <c r="C152" s="186" t="s">
        <v>1</v>
      </c>
      <c r="D152" s="531"/>
    </row>
    <row r="153" spans="1:4" s="203" customFormat="1" x14ac:dyDescent="0.25">
      <c r="A153" s="538" t="s">
        <v>384</v>
      </c>
      <c r="B153" s="539"/>
      <c r="C153" s="206"/>
      <c r="D153" s="531"/>
    </row>
    <row r="154" spans="1:4" s="204" customFormat="1" x14ac:dyDescent="0.25">
      <c r="A154" s="187" t="s">
        <v>385</v>
      </c>
      <c r="B154" s="199" t="s">
        <v>665</v>
      </c>
      <c r="C154" s="193" t="str">
        <f>'Cible 8'!G49</f>
        <v>PR</v>
      </c>
      <c r="D154" s="531"/>
    </row>
    <row r="155" spans="1:4" s="204" customFormat="1" x14ac:dyDescent="0.25">
      <c r="A155" s="187" t="s">
        <v>387</v>
      </c>
      <c r="B155" s="193">
        <f>'Cible 8'!$H$50</f>
        <v>3</v>
      </c>
      <c r="C155" s="190"/>
      <c r="D155" s="531"/>
    </row>
    <row r="156" spans="1:4" s="204" customFormat="1" x14ac:dyDescent="0.25">
      <c r="A156" s="187" t="s">
        <v>400</v>
      </c>
      <c r="B156" s="193">
        <f>'Cible 8'!$H$58</f>
        <v>2</v>
      </c>
      <c r="C156" s="190"/>
      <c r="D156" s="531"/>
    </row>
    <row r="157" spans="1:4" s="204" customFormat="1" x14ac:dyDescent="0.25">
      <c r="A157" s="187" t="s">
        <v>402</v>
      </c>
      <c r="B157" s="193">
        <f>'Cible 8'!$H$59</f>
        <v>2</v>
      </c>
      <c r="C157" s="190"/>
      <c r="D157" s="531"/>
    </row>
    <row r="158" spans="1:4" s="204" customFormat="1" x14ac:dyDescent="0.25">
      <c r="A158" s="187" t="s">
        <v>404</v>
      </c>
      <c r="B158" s="193">
        <f>'Cible 8'!$H$60</f>
        <v>0</v>
      </c>
      <c r="C158" s="190"/>
      <c r="D158" s="532"/>
    </row>
    <row r="159" spans="1:4" s="110" customFormat="1" x14ac:dyDescent="0.25">
      <c r="A159" s="207"/>
      <c r="B159" s="195"/>
      <c r="C159" s="195"/>
    </row>
    <row r="160" spans="1:4" s="110" customFormat="1" ht="18" x14ac:dyDescent="0.25">
      <c r="A160" s="536" t="s">
        <v>406</v>
      </c>
      <c r="B160" s="537"/>
      <c r="C160" s="182"/>
      <c r="D160" s="183" t="s">
        <v>666</v>
      </c>
    </row>
    <row r="161" spans="1:4" s="202" customFormat="1" ht="33" customHeight="1" x14ac:dyDescent="0.25">
      <c r="A161" s="184" t="s">
        <v>159</v>
      </c>
      <c r="B161" s="198"/>
      <c r="C161" s="208"/>
      <c r="D161" s="209"/>
    </row>
    <row r="162" spans="1:4" s="110" customFormat="1" x14ac:dyDescent="0.25">
      <c r="A162" s="210" t="s">
        <v>407</v>
      </c>
      <c r="B162" s="193">
        <f>'Cible 9'!$G$9</f>
        <v>0</v>
      </c>
      <c r="C162" s="186" t="s">
        <v>1</v>
      </c>
      <c r="D162" s="211"/>
    </row>
    <row r="163" spans="1:4" s="204" customFormat="1" x14ac:dyDescent="0.25">
      <c r="A163" s="187" t="s">
        <v>408</v>
      </c>
      <c r="B163" s="193">
        <f>'Cible 9'!$H$6</f>
        <v>0</v>
      </c>
      <c r="C163" s="193">
        <f>'Cible 9'!G6</f>
        <v>0</v>
      </c>
      <c r="D163" s="367" t="s">
        <v>743</v>
      </c>
    </row>
    <row r="164" spans="1:4" s="110" customFormat="1" x14ac:dyDescent="0.25">
      <c r="A164" s="207"/>
      <c r="B164" s="195"/>
      <c r="C164" s="195"/>
      <c r="D164" s="195"/>
    </row>
    <row r="165" spans="1:4" s="110" customFormat="1" x14ac:dyDescent="0.25">
      <c r="A165" s="210" t="s">
        <v>410</v>
      </c>
      <c r="B165" s="193">
        <f>'Cible 9'!$G$18</f>
        <v>4</v>
      </c>
      <c r="C165" s="186" t="s">
        <v>1</v>
      </c>
      <c r="D165" s="368"/>
    </row>
    <row r="166" spans="1:4" s="204" customFormat="1" x14ac:dyDescent="0.25">
      <c r="A166" s="187" t="s">
        <v>408</v>
      </c>
      <c r="B166" s="193">
        <f>'Cible 9'!$H$15</f>
        <v>4</v>
      </c>
      <c r="C166" s="193" t="str">
        <f>'Cible 9'!G15</f>
        <v>PR</v>
      </c>
      <c r="D166" s="367" t="s">
        <v>807</v>
      </c>
    </row>
    <row r="167" spans="1:4" s="110" customFormat="1" x14ac:dyDescent="0.25">
      <c r="A167" s="207"/>
      <c r="B167" s="195"/>
      <c r="C167" s="195"/>
      <c r="D167" s="195"/>
    </row>
    <row r="168" spans="1:4" s="110" customFormat="1" x14ac:dyDescent="0.25">
      <c r="A168" s="210" t="s">
        <v>411</v>
      </c>
      <c r="B168" s="193">
        <f>'Cible 9'!$G$27</f>
        <v>0</v>
      </c>
      <c r="C168" s="186" t="s">
        <v>1</v>
      </c>
      <c r="D168" s="368"/>
    </row>
    <row r="169" spans="1:4" s="204" customFormat="1" x14ac:dyDescent="0.25">
      <c r="A169" s="187" t="s">
        <v>408</v>
      </c>
      <c r="B169" s="193">
        <f>'Cible 9'!$H$24</f>
        <v>0</v>
      </c>
      <c r="C169" s="193">
        <f>'Cible 9'!G24</f>
        <v>0</v>
      </c>
      <c r="D169" s="367" t="s">
        <v>743</v>
      </c>
    </row>
    <row r="170" spans="1:4" s="110" customFormat="1" x14ac:dyDescent="0.25">
      <c r="A170" s="207"/>
      <c r="B170" s="195"/>
      <c r="C170" s="195"/>
      <c r="D170" s="195"/>
    </row>
    <row r="171" spans="1:4" s="110" customFormat="1" x14ac:dyDescent="0.25">
      <c r="A171" s="210" t="s">
        <v>414</v>
      </c>
      <c r="B171" s="193">
        <f>'Cible 9'!$G$37</f>
        <v>0</v>
      </c>
      <c r="C171" s="186" t="s">
        <v>1</v>
      </c>
      <c r="D171" s="368"/>
    </row>
    <row r="172" spans="1:4" s="204" customFormat="1" x14ac:dyDescent="0.25">
      <c r="A172" s="187" t="s">
        <v>408</v>
      </c>
      <c r="B172" s="193">
        <f>'Cible 9'!$H$33</f>
        <v>0</v>
      </c>
      <c r="C172" s="193">
        <f>'Cible 9'!G33</f>
        <v>0</v>
      </c>
      <c r="D172" s="367" t="s">
        <v>743</v>
      </c>
    </row>
    <row r="173" spans="1:4" s="110" customFormat="1" x14ac:dyDescent="0.25">
      <c r="A173" s="207"/>
      <c r="B173" s="195"/>
      <c r="C173" s="195"/>
      <c r="D173" s="195"/>
    </row>
    <row r="174" spans="1:4" s="110" customFormat="1" x14ac:dyDescent="0.25">
      <c r="A174" s="210" t="s">
        <v>420</v>
      </c>
      <c r="B174" s="193">
        <f>'Cible 9'!$G$47</f>
        <v>0</v>
      </c>
      <c r="C174" s="186" t="s">
        <v>1</v>
      </c>
      <c r="D174" s="368"/>
    </row>
    <row r="175" spans="1:4" s="204" customFormat="1" x14ac:dyDescent="0.25">
      <c r="A175" s="187" t="s">
        <v>408</v>
      </c>
      <c r="B175" s="193">
        <f>'Cible 9'!$H$43</f>
        <v>0</v>
      </c>
      <c r="C175" s="193">
        <f>'Cible 9'!G43</f>
        <v>0</v>
      </c>
      <c r="D175" s="367" t="s">
        <v>743</v>
      </c>
    </row>
    <row r="176" spans="1:4" s="110" customFormat="1" x14ac:dyDescent="0.25">
      <c r="A176" s="207"/>
      <c r="B176" s="195"/>
      <c r="C176" s="195"/>
      <c r="D176" s="195"/>
    </row>
    <row r="177" spans="1:4" s="110" customFormat="1" x14ac:dyDescent="0.25">
      <c r="A177" s="210" t="s">
        <v>423</v>
      </c>
      <c r="B177" s="193">
        <f>'Cible 9'!$G$56</f>
        <v>0</v>
      </c>
      <c r="C177" s="186" t="s">
        <v>1</v>
      </c>
      <c r="D177" s="368"/>
    </row>
    <row r="178" spans="1:4" s="204" customFormat="1" x14ac:dyDescent="0.25">
      <c r="A178" s="187" t="s">
        <v>408</v>
      </c>
      <c r="B178" s="193">
        <f>'Cible 9'!$H$53</f>
        <v>0</v>
      </c>
      <c r="C178" s="193">
        <f>'Cible 9'!G53</f>
        <v>0</v>
      </c>
      <c r="D178" s="367" t="s">
        <v>743</v>
      </c>
    </row>
    <row r="179" spans="1:4" s="110" customFormat="1" x14ac:dyDescent="0.25">
      <c r="A179" s="207"/>
      <c r="B179" s="195"/>
      <c r="C179" s="195"/>
      <c r="D179" s="195"/>
    </row>
    <row r="180" spans="1:4" s="110" customFormat="1" ht="25.5" x14ac:dyDescent="0.25">
      <c r="A180" s="210" t="s">
        <v>427</v>
      </c>
      <c r="B180" s="193">
        <f>'Cible 9'!$G$66</f>
        <v>0</v>
      </c>
      <c r="C180" s="186" t="s">
        <v>1</v>
      </c>
      <c r="D180" s="368"/>
    </row>
    <row r="181" spans="1:4" s="204" customFormat="1" x14ac:dyDescent="0.25">
      <c r="A181" s="187" t="s">
        <v>408</v>
      </c>
      <c r="B181" s="193">
        <f>'Cible 9'!$H$63</f>
        <v>0</v>
      </c>
      <c r="C181" s="190"/>
      <c r="D181" s="367" t="s">
        <v>743</v>
      </c>
    </row>
    <row r="182" spans="1:4" s="110" customFormat="1" x14ac:dyDescent="0.25">
      <c r="A182" s="207"/>
      <c r="B182" s="195"/>
      <c r="C182" s="195"/>
      <c r="D182" s="195"/>
    </row>
    <row r="183" spans="1:4" s="110" customFormat="1" x14ac:dyDescent="0.25">
      <c r="A183" s="210" t="s">
        <v>432</v>
      </c>
      <c r="B183" s="193">
        <f>'Cible 9'!$G$76</f>
        <v>4</v>
      </c>
      <c r="C183" s="186" t="s">
        <v>1</v>
      </c>
      <c r="D183" s="368"/>
    </row>
    <row r="184" spans="1:4" s="204" customFormat="1" x14ac:dyDescent="0.25">
      <c r="A184" s="187" t="s">
        <v>408</v>
      </c>
      <c r="B184" s="193">
        <f>'Cible 9'!$H$72</f>
        <v>4</v>
      </c>
      <c r="C184" s="190"/>
      <c r="D184" s="367" t="s">
        <v>807</v>
      </c>
    </row>
    <row r="185" spans="1:4" s="110" customFormat="1" x14ac:dyDescent="0.25">
      <c r="A185" s="207"/>
      <c r="B185" s="195"/>
      <c r="C185" s="195"/>
      <c r="D185" s="195"/>
    </row>
    <row r="186" spans="1:4" s="110" customFormat="1" ht="25.5" x14ac:dyDescent="0.25">
      <c r="A186" s="210" t="s">
        <v>437</v>
      </c>
      <c r="B186" s="193">
        <f>'Cible 9'!$G$86</f>
        <v>0</v>
      </c>
      <c r="C186" s="186" t="s">
        <v>1</v>
      </c>
      <c r="D186" s="368"/>
    </row>
    <row r="187" spans="1:4" s="204" customFormat="1" x14ac:dyDescent="0.25">
      <c r="A187" s="187" t="s">
        <v>408</v>
      </c>
      <c r="B187" s="193">
        <f>'Cible 9'!$H$82</f>
        <v>0</v>
      </c>
      <c r="C187" s="193" t="str">
        <f>'Cible 9'!G82</f>
        <v>PR</v>
      </c>
      <c r="D187" s="367" t="s">
        <v>743</v>
      </c>
    </row>
    <row r="188" spans="1:4" s="110" customFormat="1" x14ac:dyDescent="0.25">
      <c r="A188" s="207"/>
      <c r="B188" s="195"/>
      <c r="C188" s="195"/>
    </row>
    <row r="189" spans="1:4" s="110" customFormat="1" ht="18" x14ac:dyDescent="0.25">
      <c r="A189" s="536" t="s">
        <v>446</v>
      </c>
      <c r="B189" s="537"/>
      <c r="C189" s="182"/>
      <c r="D189" s="183" t="s">
        <v>666</v>
      </c>
    </row>
    <row r="190" spans="1:4" s="202" customFormat="1" ht="15.75" x14ac:dyDescent="0.25">
      <c r="A190" s="184" t="s">
        <v>160</v>
      </c>
      <c r="B190" s="198"/>
      <c r="C190" s="208"/>
      <c r="D190" s="209"/>
    </row>
    <row r="191" spans="1:4" s="110" customFormat="1" x14ac:dyDescent="0.25">
      <c r="A191" s="210" t="s">
        <v>447</v>
      </c>
      <c r="B191" s="193">
        <f>'Cible 10'!$G$14</f>
        <v>10</v>
      </c>
      <c r="C191" s="186" t="s">
        <v>1</v>
      </c>
      <c r="D191" s="211"/>
    </row>
    <row r="192" spans="1:4" s="204" customFormat="1" x14ac:dyDescent="0.25">
      <c r="A192" s="187" t="s">
        <v>448</v>
      </c>
      <c r="B192" s="199" t="s">
        <v>665</v>
      </c>
      <c r="C192" s="193" t="str">
        <f>'Cible 10'!G6</f>
        <v>PR</v>
      </c>
      <c r="D192" s="533" t="s">
        <v>1002</v>
      </c>
    </row>
    <row r="193" spans="1:4" s="204" customFormat="1" x14ac:dyDescent="0.25">
      <c r="A193" s="187" t="s">
        <v>449</v>
      </c>
      <c r="B193" s="199" t="s">
        <v>665</v>
      </c>
      <c r="C193" s="193" t="str">
        <f>'Cible 10'!G7</f>
        <v>PR</v>
      </c>
      <c r="D193" s="534"/>
    </row>
    <row r="194" spans="1:4" s="204" customFormat="1" x14ac:dyDescent="0.25">
      <c r="A194" s="187" t="s">
        <v>452</v>
      </c>
      <c r="B194" s="193">
        <f>'Cible 10'!$H$8</f>
        <v>7</v>
      </c>
      <c r="C194" s="190"/>
      <c r="D194" s="534"/>
    </row>
    <row r="195" spans="1:4" s="204" customFormat="1" x14ac:dyDescent="0.25">
      <c r="A195" s="187" t="s">
        <v>458</v>
      </c>
      <c r="B195" s="193">
        <f>'Cible 10'!$H$12</f>
        <v>3</v>
      </c>
      <c r="C195" s="190"/>
      <c r="D195" s="535"/>
    </row>
    <row r="196" spans="1:4" s="110" customFormat="1" x14ac:dyDescent="0.25">
      <c r="A196" s="207"/>
      <c r="B196" s="195"/>
      <c r="C196" s="195"/>
    </row>
    <row r="197" spans="1:4" s="110" customFormat="1" x14ac:dyDescent="0.25">
      <c r="A197" s="210" t="s">
        <v>411</v>
      </c>
      <c r="B197" s="193">
        <f>'Cible 10'!$G$28</f>
        <v>0</v>
      </c>
      <c r="C197" s="186" t="s">
        <v>1</v>
      </c>
      <c r="D197" s="211"/>
    </row>
    <row r="198" spans="1:4" s="204" customFormat="1" x14ac:dyDescent="0.25">
      <c r="A198" s="187" t="s">
        <v>448</v>
      </c>
      <c r="B198" s="199" t="s">
        <v>665</v>
      </c>
      <c r="C198" s="193">
        <f>'Cible 10'!G20</f>
        <v>0</v>
      </c>
      <c r="D198" s="533" t="s">
        <v>743</v>
      </c>
    </row>
    <row r="199" spans="1:4" s="204" customFormat="1" x14ac:dyDescent="0.25">
      <c r="A199" s="187" t="s">
        <v>449</v>
      </c>
      <c r="B199" s="199" t="s">
        <v>665</v>
      </c>
      <c r="C199" s="193">
        <f>'Cible 10'!G21</f>
        <v>0</v>
      </c>
      <c r="D199" s="534"/>
    </row>
    <row r="200" spans="1:4" s="204" customFormat="1" x14ac:dyDescent="0.25">
      <c r="A200" s="187" t="s">
        <v>452</v>
      </c>
      <c r="B200" s="193">
        <f>'Cible 10'!$H$22</f>
        <v>0</v>
      </c>
      <c r="C200" s="190"/>
      <c r="D200" s="534"/>
    </row>
    <row r="201" spans="1:4" s="204" customFormat="1" x14ac:dyDescent="0.25">
      <c r="A201" s="187" t="s">
        <v>458</v>
      </c>
      <c r="B201" s="193">
        <f>'Cible 10'!$H$26</f>
        <v>0</v>
      </c>
      <c r="C201" s="190"/>
      <c r="D201" s="535"/>
    </row>
    <row r="202" spans="1:4" s="110" customFormat="1" x14ac:dyDescent="0.25">
      <c r="A202" s="207"/>
      <c r="B202" s="195"/>
      <c r="C202" s="195"/>
    </row>
    <row r="203" spans="1:4" s="110" customFormat="1" x14ac:dyDescent="0.25">
      <c r="A203" s="210" t="s">
        <v>463</v>
      </c>
      <c r="B203" s="193">
        <f>'Cible 10'!$G$45</f>
        <v>7</v>
      </c>
      <c r="C203" s="186" t="s">
        <v>1</v>
      </c>
      <c r="D203" s="211"/>
    </row>
    <row r="204" spans="1:4" s="204" customFormat="1" x14ac:dyDescent="0.25">
      <c r="A204" s="187" t="s">
        <v>464</v>
      </c>
      <c r="B204" s="199" t="s">
        <v>665</v>
      </c>
      <c r="C204" s="193" t="str">
        <f>'Cible 10'!G34</f>
        <v>PR</v>
      </c>
      <c r="D204" s="533" t="s">
        <v>816</v>
      </c>
    </row>
    <row r="205" spans="1:4" s="204" customFormat="1" x14ac:dyDescent="0.25">
      <c r="A205" s="187" t="s">
        <v>466</v>
      </c>
      <c r="B205" s="193">
        <f>'Cible 10'!$H$35</f>
        <v>4</v>
      </c>
      <c r="C205" s="193" t="str">
        <f>'Cible 10'!G39</f>
        <v>PR</v>
      </c>
      <c r="D205" s="534"/>
    </row>
    <row r="206" spans="1:4" s="204" customFormat="1" x14ac:dyDescent="0.25">
      <c r="A206" s="187" t="s">
        <v>474</v>
      </c>
      <c r="B206" s="193">
        <f>'Cible 10'!$H$40</f>
        <v>2</v>
      </c>
      <c r="C206" s="190"/>
      <c r="D206" s="534"/>
    </row>
    <row r="207" spans="1:4" s="204" customFormat="1" x14ac:dyDescent="0.25">
      <c r="A207" s="187" t="s">
        <v>458</v>
      </c>
      <c r="B207" s="193">
        <f>'Cible 10'!$H$43</f>
        <v>1</v>
      </c>
      <c r="C207" s="190"/>
      <c r="D207" s="535"/>
    </row>
    <row r="208" spans="1:4" s="110" customFormat="1" x14ac:dyDescent="0.25">
      <c r="A208" s="207"/>
      <c r="B208" s="195"/>
      <c r="C208" s="195"/>
    </row>
    <row r="209" spans="1:4" s="110" customFormat="1" x14ac:dyDescent="0.25">
      <c r="A209" s="210" t="s">
        <v>420</v>
      </c>
      <c r="B209" s="193">
        <f>'Cible 10'!$G$58</f>
        <v>0</v>
      </c>
      <c r="C209" s="186" t="s">
        <v>1</v>
      </c>
      <c r="D209" s="211"/>
    </row>
    <row r="210" spans="1:4" s="204" customFormat="1" x14ac:dyDescent="0.25">
      <c r="A210" s="187" t="s">
        <v>464</v>
      </c>
      <c r="B210" s="193">
        <f>'Cible 10'!$H$51</f>
        <v>0</v>
      </c>
      <c r="C210" s="193">
        <f>'Cible 10'!G51</f>
        <v>0</v>
      </c>
      <c r="D210" s="533" t="s">
        <v>743</v>
      </c>
    </row>
    <row r="211" spans="1:4" s="204" customFormat="1" x14ac:dyDescent="0.25">
      <c r="A211" s="187" t="s">
        <v>466</v>
      </c>
      <c r="B211" s="193">
        <f>'Cible 10'!$H$54</f>
        <v>0</v>
      </c>
      <c r="C211" s="190"/>
      <c r="D211" s="534"/>
    </row>
    <row r="212" spans="1:4" s="204" customFormat="1" x14ac:dyDescent="0.25">
      <c r="A212" s="187" t="s">
        <v>474</v>
      </c>
      <c r="B212" s="193">
        <f>'Cible 10'!$H$56</f>
        <v>0</v>
      </c>
      <c r="C212" s="190"/>
      <c r="D212" s="534"/>
    </row>
    <row r="213" spans="1:4" s="204" customFormat="1" x14ac:dyDescent="0.25">
      <c r="A213" s="187" t="s">
        <v>458</v>
      </c>
      <c r="B213" s="193">
        <f>'Cible 10'!$H$57</f>
        <v>0</v>
      </c>
      <c r="C213" s="190"/>
      <c r="D213" s="535"/>
    </row>
    <row r="214" spans="1:4" s="110" customFormat="1" x14ac:dyDescent="0.25">
      <c r="A214" s="207"/>
      <c r="B214" s="195"/>
      <c r="C214" s="195"/>
    </row>
    <row r="215" spans="1:4" s="110" customFormat="1" x14ac:dyDescent="0.25">
      <c r="A215" s="210" t="s">
        <v>492</v>
      </c>
      <c r="B215" s="193">
        <f>'Cible 10'!$G$73</f>
        <v>0</v>
      </c>
      <c r="C215" s="186" t="s">
        <v>1</v>
      </c>
      <c r="D215" s="211"/>
    </row>
    <row r="216" spans="1:4" s="204" customFormat="1" x14ac:dyDescent="0.25">
      <c r="A216" s="187" t="s">
        <v>464</v>
      </c>
      <c r="B216" s="199" t="s">
        <v>665</v>
      </c>
      <c r="C216" s="193">
        <f>'Cible 10'!G64</f>
        <v>0</v>
      </c>
      <c r="D216" s="533" t="s">
        <v>743</v>
      </c>
    </row>
    <row r="217" spans="1:4" s="204" customFormat="1" x14ac:dyDescent="0.25">
      <c r="A217" s="187" t="s">
        <v>466</v>
      </c>
      <c r="B217" s="193">
        <f>'Cible 10'!$H$65</f>
        <v>0</v>
      </c>
      <c r="C217" s="193">
        <f>'Cible 10'!G69</f>
        <v>0</v>
      </c>
      <c r="D217" s="534"/>
    </row>
    <row r="218" spans="1:4" s="204" customFormat="1" x14ac:dyDescent="0.25">
      <c r="A218" s="187" t="s">
        <v>452</v>
      </c>
      <c r="B218" s="193">
        <f>'Cible 10'!$H$70</f>
        <v>0</v>
      </c>
      <c r="C218" s="190"/>
      <c r="D218" s="534"/>
    </row>
    <row r="219" spans="1:4" s="204" customFormat="1" x14ac:dyDescent="0.25">
      <c r="A219" s="187" t="s">
        <v>458</v>
      </c>
      <c r="B219" s="193">
        <f>'Cible 10'!$H$72</f>
        <v>0</v>
      </c>
      <c r="C219" s="190"/>
      <c r="D219" s="535"/>
    </row>
    <row r="220" spans="1:4" s="110" customFormat="1" x14ac:dyDescent="0.25">
      <c r="A220" s="207"/>
      <c r="B220" s="195"/>
      <c r="C220" s="195"/>
    </row>
    <row r="221" spans="1:4" s="110" customFormat="1" x14ac:dyDescent="0.25">
      <c r="A221" s="210" t="s">
        <v>496</v>
      </c>
      <c r="B221" s="193">
        <f>'Cible 10'!$G$97</f>
        <v>0</v>
      </c>
      <c r="C221" s="186" t="s">
        <v>1</v>
      </c>
      <c r="D221" s="211"/>
    </row>
    <row r="222" spans="1:4" s="189" customFormat="1" ht="15" customHeight="1" x14ac:dyDescent="0.25">
      <c r="A222" s="542" t="s">
        <v>497</v>
      </c>
      <c r="B222" s="540">
        <f>'Cible 10'!$H$79</f>
        <v>0</v>
      </c>
      <c r="C222" s="188">
        <f>'Cible 10'!G79</f>
        <v>0</v>
      </c>
      <c r="D222" s="533" t="s">
        <v>743</v>
      </c>
    </row>
    <row r="223" spans="1:4" s="189" customFormat="1" ht="15" customHeight="1" x14ac:dyDescent="0.25">
      <c r="A223" s="543"/>
      <c r="B223" s="541"/>
      <c r="C223" s="188">
        <f>'Cible 10'!G80</f>
        <v>0</v>
      </c>
      <c r="D223" s="534"/>
    </row>
    <row r="224" spans="1:4" s="189" customFormat="1" ht="15" customHeight="1" x14ac:dyDescent="0.25">
      <c r="A224" s="542" t="s">
        <v>507</v>
      </c>
      <c r="B224" s="540">
        <f>'Cible 10'!$H$86</f>
        <v>0</v>
      </c>
      <c r="C224" s="188">
        <f>'Cible 10'!G86</f>
        <v>0</v>
      </c>
      <c r="D224" s="534"/>
    </row>
    <row r="225" spans="1:4" s="189" customFormat="1" ht="15" customHeight="1" x14ac:dyDescent="0.25">
      <c r="A225" s="543"/>
      <c r="B225" s="541"/>
      <c r="C225" s="188">
        <f>'Cible 10'!G87</f>
        <v>0</v>
      </c>
      <c r="D225" s="534"/>
    </row>
    <row r="226" spans="1:4" s="204" customFormat="1" x14ac:dyDescent="0.25">
      <c r="A226" s="187" t="s">
        <v>474</v>
      </c>
      <c r="B226" s="193">
        <f>'Cible 10'!$H$94</f>
        <v>0</v>
      </c>
      <c r="C226" s="190"/>
      <c r="D226" s="534"/>
    </row>
    <row r="227" spans="1:4" s="204" customFormat="1" x14ac:dyDescent="0.25">
      <c r="A227" s="187" t="s">
        <v>667</v>
      </c>
      <c r="B227" s="193">
        <f>'Cible 10'!$H$96</f>
        <v>0</v>
      </c>
      <c r="C227" s="190"/>
      <c r="D227" s="535"/>
    </row>
    <row r="228" spans="1:4" s="110" customFormat="1" x14ac:dyDescent="0.25">
      <c r="A228" s="207"/>
      <c r="B228" s="195"/>
      <c r="C228" s="195"/>
    </row>
    <row r="229" spans="1:4" s="110" customFormat="1" x14ac:dyDescent="0.25">
      <c r="A229" s="210" t="s">
        <v>515</v>
      </c>
      <c r="B229" s="193">
        <f>'Cible 10'!$G$114</f>
        <v>0</v>
      </c>
      <c r="C229" s="186" t="s">
        <v>1</v>
      </c>
      <c r="D229" s="211"/>
    </row>
    <row r="230" spans="1:4" s="204" customFormat="1" x14ac:dyDescent="0.25">
      <c r="A230" s="187" t="s">
        <v>464</v>
      </c>
      <c r="B230" s="193">
        <f>'Cible 10'!$H$103</f>
        <v>0</v>
      </c>
      <c r="C230" s="190"/>
      <c r="D230" s="533" t="s">
        <v>743</v>
      </c>
    </row>
    <row r="231" spans="1:4" s="204" customFormat="1" x14ac:dyDescent="0.25">
      <c r="A231" s="187" t="s">
        <v>466</v>
      </c>
      <c r="B231" s="193">
        <f>'Cible 10'!$H$104</f>
        <v>0</v>
      </c>
      <c r="C231" s="193">
        <f>'Cible 10'!G104</f>
        <v>0</v>
      </c>
      <c r="D231" s="534"/>
    </row>
    <row r="232" spans="1:4" s="204" customFormat="1" x14ac:dyDescent="0.25">
      <c r="A232" s="187" t="s">
        <v>452</v>
      </c>
      <c r="B232" s="193">
        <f>'Cible 10'!$H$109</f>
        <v>0</v>
      </c>
      <c r="C232" s="190"/>
      <c r="D232" s="534"/>
    </row>
    <row r="233" spans="1:4" s="204" customFormat="1" x14ac:dyDescent="0.25">
      <c r="A233" s="187" t="s">
        <v>458</v>
      </c>
      <c r="B233" s="193">
        <f>'Cible 10'!$H$113</f>
        <v>0</v>
      </c>
      <c r="C233" s="190"/>
      <c r="D233" s="535"/>
    </row>
    <row r="234" spans="1:4" s="110" customFormat="1" x14ac:dyDescent="0.25">
      <c r="A234" s="207"/>
      <c r="B234" s="195"/>
      <c r="C234" s="195"/>
    </row>
    <row r="235" spans="1:4" s="110" customFormat="1" x14ac:dyDescent="0.25">
      <c r="A235" s="210" t="s">
        <v>532</v>
      </c>
      <c r="B235" s="193">
        <f>'Cible 10'!$G$125</f>
        <v>0</v>
      </c>
      <c r="C235" s="186" t="s">
        <v>1</v>
      </c>
      <c r="D235" s="211"/>
    </row>
    <row r="236" spans="1:4" s="204" customFormat="1" x14ac:dyDescent="0.25">
      <c r="A236" s="187" t="s">
        <v>464</v>
      </c>
      <c r="B236" s="193">
        <f>'Cible 10'!$H$120</f>
        <v>0</v>
      </c>
      <c r="C236" s="190"/>
      <c r="D236" s="533" t="s">
        <v>743</v>
      </c>
    </row>
    <row r="237" spans="1:4" s="204" customFormat="1" x14ac:dyDescent="0.25">
      <c r="A237" s="187" t="s">
        <v>466</v>
      </c>
      <c r="B237" s="193">
        <f>'Cible 10'!$H$121</f>
        <v>0</v>
      </c>
      <c r="C237" s="190"/>
      <c r="D237" s="534"/>
    </row>
    <row r="238" spans="1:4" s="204" customFormat="1" x14ac:dyDescent="0.25">
      <c r="A238" s="187" t="s">
        <v>452</v>
      </c>
      <c r="B238" s="193">
        <f>'Cible 10'!$H$123</f>
        <v>0</v>
      </c>
      <c r="C238" s="190"/>
      <c r="D238" s="535"/>
    </row>
    <row r="239" spans="1:4" s="110" customFormat="1" x14ac:dyDescent="0.25">
      <c r="A239" s="207"/>
      <c r="B239" s="195"/>
      <c r="C239" s="195"/>
    </row>
    <row r="240" spans="1:4" s="110" customFormat="1" x14ac:dyDescent="0.25">
      <c r="A240" s="210" t="s">
        <v>537</v>
      </c>
      <c r="B240" s="193">
        <f>'Cible 10'!$G$145</f>
        <v>9</v>
      </c>
      <c r="C240" s="186" t="s">
        <v>1</v>
      </c>
      <c r="D240" s="211"/>
    </row>
    <row r="241" spans="1:4" s="189" customFormat="1" ht="15" customHeight="1" x14ac:dyDescent="0.25">
      <c r="A241" s="542" t="s">
        <v>448</v>
      </c>
      <c r="B241" s="540">
        <f>'Cible 10'!$H$131</f>
        <v>4</v>
      </c>
      <c r="C241" s="188" t="str">
        <f>'Cible 10'!G131</f>
        <v>PR</v>
      </c>
      <c r="D241" s="533" t="s">
        <v>814</v>
      </c>
    </row>
    <row r="242" spans="1:4" s="189" customFormat="1" ht="15" customHeight="1" x14ac:dyDescent="0.25">
      <c r="A242" s="543"/>
      <c r="B242" s="541"/>
      <c r="C242" s="188" t="str">
        <f>'Cible 10'!G134</f>
        <v>PR</v>
      </c>
      <c r="D242" s="534"/>
    </row>
    <row r="243" spans="1:4" s="189" customFormat="1" ht="15" customHeight="1" x14ac:dyDescent="0.25">
      <c r="A243" s="542" t="s">
        <v>449</v>
      </c>
      <c r="B243" s="540">
        <f>'Cible 10'!$H$137</f>
        <v>2</v>
      </c>
      <c r="C243" s="188" t="str">
        <f>'Cible 10'!G137</f>
        <v>PR</v>
      </c>
      <c r="D243" s="534"/>
    </row>
    <row r="244" spans="1:4" s="189" customFormat="1" ht="15" customHeight="1" x14ac:dyDescent="0.25">
      <c r="A244" s="543"/>
      <c r="B244" s="541"/>
      <c r="C244" s="188" t="str">
        <f>'Cible 10'!G139</f>
        <v>PR</v>
      </c>
      <c r="D244" s="534"/>
    </row>
    <row r="245" spans="1:4" s="204" customFormat="1" x14ac:dyDescent="0.25">
      <c r="A245" s="187" t="s">
        <v>452</v>
      </c>
      <c r="B245" s="193">
        <f>'Cible 10'!$H$142</f>
        <v>2</v>
      </c>
      <c r="C245" s="190"/>
      <c r="D245" s="534"/>
    </row>
    <row r="246" spans="1:4" s="204" customFormat="1" x14ac:dyDescent="0.25">
      <c r="A246" s="187" t="s">
        <v>458</v>
      </c>
      <c r="B246" s="193">
        <f>'Cible 10'!$H$143</f>
        <v>1</v>
      </c>
      <c r="C246" s="190"/>
      <c r="D246" s="535"/>
    </row>
    <row r="247" spans="1:4" s="110" customFormat="1" x14ac:dyDescent="0.25">
      <c r="A247" s="207"/>
      <c r="B247" s="195"/>
      <c r="C247" s="195"/>
    </row>
    <row r="248" spans="1:4" s="110" customFormat="1" ht="25.5" x14ac:dyDescent="0.25">
      <c r="A248" s="210" t="s">
        <v>551</v>
      </c>
      <c r="B248" s="193">
        <f>'Cible 10'!$G$156</f>
        <v>0</v>
      </c>
      <c r="C248" s="186" t="s">
        <v>1</v>
      </c>
      <c r="D248" s="211"/>
    </row>
    <row r="249" spans="1:4" s="204" customFormat="1" x14ac:dyDescent="0.25">
      <c r="A249" s="187" t="s">
        <v>448</v>
      </c>
      <c r="B249" s="199" t="s">
        <v>665</v>
      </c>
      <c r="C249" s="193">
        <f>'Cible 10'!G151</f>
        <v>0</v>
      </c>
      <c r="D249" s="533" t="s">
        <v>743</v>
      </c>
    </row>
    <row r="250" spans="1:4" s="204" customFormat="1" x14ac:dyDescent="0.25">
      <c r="A250" s="187" t="s">
        <v>449</v>
      </c>
      <c r="B250" s="199" t="s">
        <v>665</v>
      </c>
      <c r="C250" s="193">
        <f>'Cible 10'!G152</f>
        <v>0</v>
      </c>
      <c r="D250" s="534"/>
    </row>
    <row r="251" spans="1:4" s="204" customFormat="1" ht="25.5" x14ac:dyDescent="0.25">
      <c r="A251" s="187" t="s">
        <v>553</v>
      </c>
      <c r="B251" s="193">
        <f>'Cible 10'!$H$153</f>
        <v>0</v>
      </c>
      <c r="C251" s="193">
        <f>'Cible 10'!G153</f>
        <v>0</v>
      </c>
      <c r="D251" s="535"/>
    </row>
    <row r="252" spans="1:4" s="110" customFormat="1" x14ac:dyDescent="0.25">
      <c r="A252" s="207"/>
      <c r="B252" s="195"/>
      <c r="C252" s="195"/>
    </row>
    <row r="253" spans="1:4" s="203" customFormat="1" ht="15.75" x14ac:dyDescent="0.25">
      <c r="A253" s="184" t="s">
        <v>161</v>
      </c>
      <c r="B253" s="198">
        <f>'Cible 10'!$G$172</f>
        <v>7</v>
      </c>
      <c r="C253" s="186" t="s">
        <v>1</v>
      </c>
      <c r="D253" s="533" t="s">
        <v>1001</v>
      </c>
    </row>
    <row r="254" spans="1:4" s="204" customFormat="1" x14ac:dyDescent="0.25">
      <c r="A254" s="187" t="s">
        <v>558</v>
      </c>
      <c r="B254" s="199" t="s">
        <v>665</v>
      </c>
      <c r="C254" s="193" t="str">
        <f>'Cible 10'!G162</f>
        <v>PR</v>
      </c>
      <c r="D254" s="534"/>
    </row>
    <row r="255" spans="1:4" s="204" customFormat="1" x14ac:dyDescent="0.25">
      <c r="A255" s="187" t="s">
        <v>560</v>
      </c>
      <c r="B255" s="193">
        <f>'Cible 10'!$H$163</f>
        <v>1</v>
      </c>
      <c r="C255" s="190"/>
      <c r="D255" s="534"/>
    </row>
    <row r="256" spans="1:4" s="204" customFormat="1" ht="25.5" x14ac:dyDescent="0.25">
      <c r="A256" s="187" t="s">
        <v>564</v>
      </c>
      <c r="B256" s="193">
        <f>'Cible 10'!$H$165</f>
        <v>2</v>
      </c>
      <c r="C256" s="193" t="str">
        <f>'Cible 10'!G165</f>
        <v>PR</v>
      </c>
      <c r="D256" s="534"/>
    </row>
    <row r="257" spans="1:4" s="204" customFormat="1" x14ac:dyDescent="0.25">
      <c r="A257" s="187" t="s">
        <v>568</v>
      </c>
      <c r="B257" s="193">
        <f>'Cible 10'!$H$168</f>
        <v>2</v>
      </c>
      <c r="C257" s="190"/>
      <c r="D257" s="534"/>
    </row>
    <row r="258" spans="1:4" s="204" customFormat="1" x14ac:dyDescent="0.25">
      <c r="A258" s="187" t="s">
        <v>572</v>
      </c>
      <c r="B258" s="193">
        <f>'Cible 10'!$H$171</f>
        <v>2</v>
      </c>
      <c r="C258" s="190"/>
      <c r="D258" s="535"/>
    </row>
    <row r="259" spans="1:4" s="110" customFormat="1" x14ac:dyDescent="0.25">
      <c r="A259" s="200"/>
      <c r="B259" s="195"/>
      <c r="C259" s="195"/>
    </row>
    <row r="260" spans="1:4" s="110" customFormat="1" ht="18" x14ac:dyDescent="0.25">
      <c r="A260" s="536" t="s">
        <v>574</v>
      </c>
      <c r="B260" s="537"/>
      <c r="C260" s="182"/>
      <c r="D260" s="183" t="s">
        <v>666</v>
      </c>
    </row>
    <row r="261" spans="1:4" s="202" customFormat="1" ht="15.75" x14ac:dyDescent="0.25">
      <c r="A261" s="184" t="s">
        <v>162</v>
      </c>
      <c r="B261" s="198">
        <f>'Cible 11'!$G$7</f>
        <v>5</v>
      </c>
      <c r="C261" s="186" t="s">
        <v>1</v>
      </c>
      <c r="D261" s="533" t="s">
        <v>1003</v>
      </c>
    </row>
    <row r="262" spans="1:4" s="189" customFormat="1" x14ac:dyDescent="0.25">
      <c r="A262" s="187" t="s">
        <v>575</v>
      </c>
      <c r="B262" s="188">
        <f>'Cible 11'!$H$5</f>
        <v>2</v>
      </c>
      <c r="C262" s="190"/>
      <c r="D262" s="534"/>
    </row>
    <row r="263" spans="1:4" s="189" customFormat="1" x14ac:dyDescent="0.25">
      <c r="A263" s="187" t="s">
        <v>576</v>
      </c>
      <c r="B263" s="188">
        <f>'Cible 11'!$H$6</f>
        <v>3</v>
      </c>
      <c r="C263" s="190"/>
      <c r="D263" s="535"/>
    </row>
    <row r="264" spans="1:4" s="189" customFormat="1" x14ac:dyDescent="0.25">
      <c r="A264" s="212"/>
      <c r="B264" s="192"/>
      <c r="C264" s="192"/>
    </row>
    <row r="265" spans="1:4" s="110" customFormat="1" ht="18" x14ac:dyDescent="0.25">
      <c r="A265" s="536" t="s">
        <v>734</v>
      </c>
      <c r="B265" s="537"/>
      <c r="C265" s="182"/>
      <c r="D265" s="183" t="s">
        <v>666</v>
      </c>
    </row>
    <row r="266" spans="1:4" s="202" customFormat="1" ht="15.75" x14ac:dyDescent="0.25">
      <c r="A266" s="184" t="s">
        <v>163</v>
      </c>
      <c r="B266" s="198">
        <f>'Cible 12'!G10</f>
        <v>4</v>
      </c>
      <c r="C266" s="186" t="s">
        <v>1</v>
      </c>
      <c r="D266" s="530" t="s">
        <v>808</v>
      </c>
    </row>
    <row r="267" spans="1:4" s="189" customFormat="1" ht="15" customHeight="1" x14ac:dyDescent="0.25">
      <c r="A267" s="542" t="s">
        <v>577</v>
      </c>
      <c r="B267" s="540" t="str">
        <f>'Cible 12'!$H$5</f>
        <v>PR</v>
      </c>
      <c r="C267" s="188" t="str">
        <f>'Cible 12'!G5</f>
        <v>PR</v>
      </c>
      <c r="D267" s="531"/>
    </row>
    <row r="268" spans="1:4" s="189" customFormat="1" ht="15" customHeight="1" x14ac:dyDescent="0.25">
      <c r="A268" s="543"/>
      <c r="B268" s="541"/>
      <c r="C268" s="188" t="str">
        <f>'Cible 12'!G6</f>
        <v>PR</v>
      </c>
      <c r="D268" s="531"/>
    </row>
    <row r="269" spans="1:4" s="189" customFormat="1" x14ac:dyDescent="0.25">
      <c r="A269" s="187" t="s">
        <v>578</v>
      </c>
      <c r="B269" s="188">
        <f>'Cible 12'!$H$8</f>
        <v>4</v>
      </c>
      <c r="C269" s="190"/>
      <c r="D269" s="531"/>
    </row>
    <row r="270" spans="1:4" s="112" customFormat="1" x14ac:dyDescent="0.25">
      <c r="A270" s="191"/>
      <c r="B270" s="192"/>
      <c r="C270" s="192"/>
      <c r="D270" s="531"/>
    </row>
    <row r="271" spans="1:4" s="203" customFormat="1" ht="15.75" x14ac:dyDescent="0.25">
      <c r="A271" s="184" t="s">
        <v>164</v>
      </c>
      <c r="B271" s="198">
        <f>'Cible 12'!$G$24</f>
        <v>11</v>
      </c>
      <c r="C271" s="186" t="s">
        <v>1</v>
      </c>
      <c r="D271" s="531"/>
    </row>
    <row r="272" spans="1:4" s="204" customFormat="1" x14ac:dyDescent="0.25">
      <c r="A272" s="187" t="s">
        <v>579</v>
      </c>
      <c r="B272" s="193">
        <f>'Cible 12'!$H$16</f>
        <v>0</v>
      </c>
      <c r="C272" s="193" t="str">
        <f>'Cible 12'!G16</f>
        <v>SO</v>
      </c>
      <c r="D272" s="531"/>
    </row>
    <row r="273" spans="1:4" s="204" customFormat="1" x14ac:dyDescent="0.25">
      <c r="A273" s="187" t="s">
        <v>583</v>
      </c>
      <c r="B273" s="193">
        <f>'Cible 12'!$H$18</f>
        <v>2</v>
      </c>
      <c r="C273" s="193" t="str">
        <f>'Cible 12'!G18</f>
        <v>PR</v>
      </c>
      <c r="D273" s="531"/>
    </row>
    <row r="274" spans="1:4" s="204" customFormat="1" x14ac:dyDescent="0.25">
      <c r="A274" s="187" t="s">
        <v>656</v>
      </c>
      <c r="B274" s="193">
        <f>'Cible 12'!$H$20</f>
        <v>9</v>
      </c>
      <c r="C274" s="190"/>
      <c r="D274" s="532"/>
    </row>
    <row r="275" spans="1:4" s="110" customFormat="1" x14ac:dyDescent="0.25">
      <c r="A275" s="191"/>
      <c r="B275" s="195"/>
      <c r="C275" s="195"/>
    </row>
    <row r="276" spans="1:4" s="110" customFormat="1" ht="18" x14ac:dyDescent="0.25">
      <c r="A276" s="536" t="s">
        <v>735</v>
      </c>
      <c r="B276" s="537"/>
      <c r="C276" s="182"/>
      <c r="D276" s="183" t="s">
        <v>666</v>
      </c>
    </row>
    <row r="277" spans="1:4" s="202" customFormat="1" ht="15.75" x14ac:dyDescent="0.25">
      <c r="A277" s="184" t="s">
        <v>165</v>
      </c>
      <c r="B277" s="198">
        <f>'Cible 13'!G18</f>
        <v>13</v>
      </c>
      <c r="C277" s="186" t="s">
        <v>1</v>
      </c>
      <c r="D277" s="530" t="s">
        <v>1005</v>
      </c>
    </row>
    <row r="278" spans="1:4" s="189" customFormat="1" x14ac:dyDescent="0.25">
      <c r="A278" s="187" t="s">
        <v>593</v>
      </c>
      <c r="B278" s="188">
        <f>'Cible 13'!$H$5</f>
        <v>4</v>
      </c>
      <c r="C278" s="188" t="str">
        <f>'Cible 13'!G5</f>
        <v>PR</v>
      </c>
      <c r="D278" s="531"/>
    </row>
    <row r="279" spans="1:4" s="189" customFormat="1" x14ac:dyDescent="0.25">
      <c r="A279" s="187" t="s">
        <v>594</v>
      </c>
      <c r="B279" s="188">
        <f>'Cible 13'!$H$9</f>
        <v>7</v>
      </c>
      <c r="C279" s="190"/>
      <c r="D279" s="531"/>
    </row>
    <row r="280" spans="1:4" s="189" customFormat="1" x14ac:dyDescent="0.25">
      <c r="A280" s="187" t="s">
        <v>602</v>
      </c>
      <c r="B280" s="188">
        <f>'Cible 13'!$H$16</f>
        <v>2</v>
      </c>
      <c r="C280" s="190"/>
      <c r="D280" s="531"/>
    </row>
    <row r="281" spans="1:4" s="189" customFormat="1" x14ac:dyDescent="0.25">
      <c r="A281" s="187" t="s">
        <v>603</v>
      </c>
      <c r="B281" s="188">
        <f>'Cible 13'!$H$17</f>
        <v>0</v>
      </c>
      <c r="C281" s="190"/>
      <c r="D281" s="531"/>
    </row>
    <row r="282" spans="1:4" s="112" customFormat="1" x14ac:dyDescent="0.25">
      <c r="A282" s="191"/>
      <c r="B282" s="192"/>
      <c r="C282" s="192"/>
      <c r="D282" s="531"/>
    </row>
    <row r="283" spans="1:4" s="203" customFormat="1" ht="15.75" x14ac:dyDescent="0.25">
      <c r="A283" s="184" t="s">
        <v>166</v>
      </c>
      <c r="B283" s="198">
        <f>'Cible 13'!G34</f>
        <v>0</v>
      </c>
      <c r="C283" s="186" t="s">
        <v>1</v>
      </c>
      <c r="D283" s="531"/>
    </row>
    <row r="284" spans="1:4" s="204" customFormat="1" x14ac:dyDescent="0.25">
      <c r="A284" s="187" t="s">
        <v>604</v>
      </c>
      <c r="B284" s="199" t="s">
        <v>665</v>
      </c>
      <c r="C284" s="193" t="str">
        <f>'Cible 13'!G25</f>
        <v>PR</v>
      </c>
      <c r="D284" s="531"/>
    </row>
    <row r="285" spans="1:4" s="204" customFormat="1" x14ac:dyDescent="0.25">
      <c r="A285" s="187" t="s">
        <v>606</v>
      </c>
      <c r="B285" s="193">
        <f>'Cible 13'!$H$26</f>
        <v>0</v>
      </c>
      <c r="C285" s="190"/>
      <c r="D285" s="531"/>
    </row>
    <row r="286" spans="1:4" s="204" customFormat="1" x14ac:dyDescent="0.25">
      <c r="A286" s="187" t="s">
        <v>615</v>
      </c>
      <c r="B286" s="193">
        <f>'Cible 13'!$H$33</f>
        <v>0</v>
      </c>
      <c r="C286" s="190"/>
      <c r="D286" s="532"/>
    </row>
    <row r="287" spans="1:4" s="110" customFormat="1" x14ac:dyDescent="0.25">
      <c r="A287" s="191"/>
      <c r="B287" s="195"/>
      <c r="C287" s="195"/>
    </row>
    <row r="288" spans="1:4" s="110" customFormat="1" ht="18" x14ac:dyDescent="0.25">
      <c r="A288" s="536" t="s">
        <v>736</v>
      </c>
      <c r="B288" s="537"/>
      <c r="C288" s="182"/>
      <c r="D288" s="183" t="s">
        <v>666</v>
      </c>
    </row>
    <row r="289" spans="1:4" s="202" customFormat="1" ht="15.75" x14ac:dyDescent="0.25">
      <c r="A289" s="184" t="s">
        <v>167</v>
      </c>
      <c r="B289" s="198">
        <f>'Cible 14'!G11</f>
        <v>7</v>
      </c>
      <c r="C289" s="186" t="s">
        <v>1</v>
      </c>
      <c r="D289" s="530" t="s">
        <v>1006</v>
      </c>
    </row>
    <row r="290" spans="1:4" s="189" customFormat="1" x14ac:dyDescent="0.25">
      <c r="A290" s="187" t="s">
        <v>617</v>
      </c>
      <c r="B290" s="188">
        <f>'Cible 14'!$H$5</f>
        <v>2</v>
      </c>
      <c r="C290" s="188" t="str">
        <f>'Cible 14'!G5</f>
        <v>PR</v>
      </c>
      <c r="D290" s="531"/>
    </row>
    <row r="291" spans="1:4" s="189" customFormat="1" x14ac:dyDescent="0.25">
      <c r="A291" s="187" t="s">
        <v>619</v>
      </c>
      <c r="B291" s="188">
        <f>'Cible 14'!$H$7</f>
        <v>2</v>
      </c>
      <c r="C291" s="190"/>
      <c r="D291" s="531"/>
    </row>
    <row r="292" spans="1:4" s="189" customFormat="1" x14ac:dyDescent="0.25">
      <c r="A292" s="187" t="s">
        <v>620</v>
      </c>
      <c r="B292" s="188">
        <f>'Cible 14'!$H$8</f>
        <v>1</v>
      </c>
      <c r="C292" s="188" t="str">
        <f>'Cible 14'!G8</f>
        <v>SO</v>
      </c>
      <c r="D292" s="531"/>
    </row>
    <row r="293" spans="1:4" s="189" customFormat="1" x14ac:dyDescent="0.25">
      <c r="A293" s="187" t="s">
        <v>621</v>
      </c>
      <c r="B293" s="188">
        <f>'Cible 14'!$H$10</f>
        <v>2</v>
      </c>
      <c r="C293" s="190"/>
      <c r="D293" s="531"/>
    </row>
    <row r="294" spans="1:4" s="112" customFormat="1" x14ac:dyDescent="0.25">
      <c r="A294" s="191"/>
      <c r="B294" s="192"/>
      <c r="C294" s="192"/>
      <c r="D294" s="531"/>
    </row>
    <row r="295" spans="1:4" s="203" customFormat="1" ht="15.75" x14ac:dyDescent="0.25">
      <c r="A295" s="184" t="s">
        <v>168</v>
      </c>
      <c r="B295" s="198">
        <f>'Cible 14'!G24</f>
        <v>1</v>
      </c>
      <c r="C295" s="186" t="s">
        <v>1</v>
      </c>
      <c r="D295" s="531"/>
    </row>
    <row r="296" spans="1:4" s="204" customFormat="1" ht="25.5" x14ac:dyDescent="0.25">
      <c r="A296" s="187" t="s">
        <v>622</v>
      </c>
      <c r="B296" s="199" t="s">
        <v>665</v>
      </c>
      <c r="C296" s="193" t="str">
        <f>'Cible 14'!G17</f>
        <v>PR</v>
      </c>
      <c r="D296" s="531"/>
    </row>
    <row r="297" spans="1:4" s="204" customFormat="1" x14ac:dyDescent="0.25">
      <c r="A297" s="187" t="s">
        <v>623</v>
      </c>
      <c r="B297" s="193">
        <f>'Cible 14'!$H$18</f>
        <v>0</v>
      </c>
      <c r="C297" s="190"/>
      <c r="D297" s="531"/>
    </row>
    <row r="298" spans="1:4" s="204" customFormat="1" x14ac:dyDescent="0.25">
      <c r="A298" s="187" t="s">
        <v>628</v>
      </c>
      <c r="B298" s="193">
        <f>'Cible 14'!$H$21</f>
        <v>1</v>
      </c>
      <c r="C298" s="190"/>
      <c r="D298" s="531"/>
    </row>
    <row r="299" spans="1:4" s="110" customFormat="1" x14ac:dyDescent="0.25">
      <c r="A299" s="191"/>
      <c r="B299" s="195"/>
      <c r="C299" s="195"/>
      <c r="D299" s="531"/>
    </row>
    <row r="300" spans="1:4" s="203" customFormat="1" ht="15.75" x14ac:dyDescent="0.25">
      <c r="A300" s="184" t="s">
        <v>169</v>
      </c>
      <c r="B300" s="198">
        <f>'Cible 14'!G32</f>
        <v>0</v>
      </c>
      <c r="C300" s="186" t="s">
        <v>1</v>
      </c>
      <c r="D300" s="531"/>
    </row>
    <row r="301" spans="1:4" s="204" customFormat="1" ht="25.5" x14ac:dyDescent="0.25">
      <c r="A301" s="187" t="s">
        <v>633</v>
      </c>
      <c r="B301" s="193" t="str">
        <f>'Cible 14'!$H$30</f>
        <v>SO</v>
      </c>
      <c r="C301" s="190"/>
      <c r="D301" s="531"/>
    </row>
    <row r="302" spans="1:4" s="204" customFormat="1" ht="25.5" x14ac:dyDescent="0.25">
      <c r="A302" s="187" t="s">
        <v>634</v>
      </c>
      <c r="B302" s="193" t="str">
        <f>'Cible 14'!$H$31</f>
        <v>SO</v>
      </c>
      <c r="C302" s="190"/>
      <c r="D302" s="531"/>
    </row>
    <row r="303" spans="1:4" s="110" customFormat="1" x14ac:dyDescent="0.25">
      <c r="A303" s="191"/>
      <c r="B303" s="195"/>
      <c r="C303" s="195"/>
      <c r="D303" s="531"/>
    </row>
    <row r="304" spans="1:4" s="203" customFormat="1" ht="15.75" x14ac:dyDescent="0.25">
      <c r="A304" s="184" t="s">
        <v>170</v>
      </c>
      <c r="B304" s="198">
        <f>'Cible 14'!G42</f>
        <v>0</v>
      </c>
      <c r="C304" s="186" t="s">
        <v>1</v>
      </c>
      <c r="D304" s="531"/>
    </row>
    <row r="305" spans="1:4" s="194" customFormat="1" x14ac:dyDescent="0.2">
      <c r="A305" s="187" t="s">
        <v>636</v>
      </c>
      <c r="B305" s="199" t="s">
        <v>665</v>
      </c>
      <c r="C305" s="213" t="str">
        <f>'Cible 14'!G38</f>
        <v>SO</v>
      </c>
      <c r="D305" s="531"/>
    </row>
    <row r="306" spans="1:4" s="194" customFormat="1" x14ac:dyDescent="0.2">
      <c r="A306" s="187" t="s">
        <v>638</v>
      </c>
      <c r="B306" s="213" t="str">
        <f>'Cible 14'!$H$39</f>
        <v>SO</v>
      </c>
      <c r="C306" s="190"/>
      <c r="D306" s="531"/>
    </row>
    <row r="307" spans="1:4" s="194" customFormat="1" x14ac:dyDescent="0.2">
      <c r="A307" s="187" t="s">
        <v>640</v>
      </c>
      <c r="B307" s="213">
        <f>'Cible 14'!$H$40</f>
        <v>0</v>
      </c>
      <c r="C307" s="190"/>
      <c r="D307" s="532"/>
    </row>
    <row r="308" spans="1:4" ht="15.75" customHeight="1" x14ac:dyDescent="0.2"/>
  </sheetData>
  <mergeCells count="59">
    <mergeCell ref="D134:D158"/>
    <mergeCell ref="A241:A242"/>
    <mergeCell ref="A135:B135"/>
    <mergeCell ref="A153:B153"/>
    <mergeCell ref="A133:B133"/>
    <mergeCell ref="B224:B225"/>
    <mergeCell ref="A119:A120"/>
    <mergeCell ref="B119:B120"/>
    <mergeCell ref="A69:B69"/>
    <mergeCell ref="A88:B88"/>
    <mergeCell ref="A117:B117"/>
    <mergeCell ref="A106:B106"/>
    <mergeCell ref="A50:B50"/>
    <mergeCell ref="A90:A91"/>
    <mergeCell ref="B90:B91"/>
    <mergeCell ref="A45:B45"/>
    <mergeCell ref="A4:B4"/>
    <mergeCell ref="A29:B29"/>
    <mergeCell ref="A1:D1"/>
    <mergeCell ref="A2:D2"/>
    <mergeCell ref="A9:A10"/>
    <mergeCell ref="B9:B10"/>
    <mergeCell ref="D5:D27"/>
    <mergeCell ref="D30:D48"/>
    <mergeCell ref="A288:B288"/>
    <mergeCell ref="A276:B276"/>
    <mergeCell ref="A265:B265"/>
    <mergeCell ref="A260:B260"/>
    <mergeCell ref="A148:B148"/>
    <mergeCell ref="A189:B189"/>
    <mergeCell ref="A160:B160"/>
    <mergeCell ref="B241:B242"/>
    <mergeCell ref="A243:A244"/>
    <mergeCell ref="B243:B244"/>
    <mergeCell ref="A222:A223"/>
    <mergeCell ref="B222:B223"/>
    <mergeCell ref="A267:A268"/>
    <mergeCell ref="B267:B268"/>
    <mergeCell ref="A224:A225"/>
    <mergeCell ref="D51:D67"/>
    <mergeCell ref="D70:D86"/>
    <mergeCell ref="D89:D104"/>
    <mergeCell ref="D107:D115"/>
    <mergeCell ref="D118:D131"/>
    <mergeCell ref="D277:D286"/>
    <mergeCell ref="D289:D307"/>
    <mergeCell ref="D192:D195"/>
    <mergeCell ref="D198:D201"/>
    <mergeCell ref="D204:D207"/>
    <mergeCell ref="D210:D213"/>
    <mergeCell ref="D216:D219"/>
    <mergeCell ref="D222:D227"/>
    <mergeCell ref="D230:D233"/>
    <mergeCell ref="D236:D238"/>
    <mergeCell ref="D241:D246"/>
    <mergeCell ref="D249:D251"/>
    <mergeCell ref="D253:D258"/>
    <mergeCell ref="D261:D263"/>
    <mergeCell ref="D266:D274"/>
  </mergeCells>
  <pageMargins left="0.7" right="0.7" top="0.75" bottom="0.75" header="0.3" footer="0.3"/>
  <pageSetup paperSize="9" scale="4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0"/>
  <sheetViews>
    <sheetView tabSelected="1" view="pageBreakPreview" topLeftCell="A40" zoomScaleNormal="70" zoomScaleSheetLayoutView="100" workbookViewId="0">
      <pane xSplit="1" topLeftCell="C1" activePane="topRight" state="frozen"/>
      <selection pane="topRight" activeCell="F11" sqref="F11"/>
    </sheetView>
  </sheetViews>
  <sheetFormatPr baseColWidth="10" defaultRowHeight="15" x14ac:dyDescent="0.25"/>
  <cols>
    <col min="1" max="1" width="19.5703125" style="3" customWidth="1"/>
    <col min="2" max="2" width="38.5703125" style="1" customWidth="1"/>
    <col min="3" max="3" width="31.140625" style="1" customWidth="1"/>
    <col min="4" max="4" width="38.7109375" style="1" customWidth="1"/>
    <col min="5" max="5" width="6.85546875" style="27" customWidth="1"/>
    <col min="6" max="6" width="78.42578125" style="2" customWidth="1"/>
    <col min="7" max="7" width="8.5703125" style="94" customWidth="1"/>
    <col min="8" max="8" width="7.28515625" style="4" customWidth="1"/>
  </cols>
  <sheetData>
    <row r="1" spans="1:8" s="4" customFormat="1" ht="43.5" customHeight="1" thickBot="1" x14ac:dyDescent="0.3">
      <c r="A1" s="635" t="s">
        <v>727</v>
      </c>
      <c r="B1" s="636"/>
      <c r="C1" s="636"/>
      <c r="D1" s="636"/>
      <c r="E1" s="636"/>
      <c r="F1" s="636"/>
      <c r="G1" s="109"/>
      <c r="H1" s="110"/>
    </row>
    <row r="2" spans="1:8" s="52" customFormat="1" ht="24.75" customHeight="1" thickBot="1" x14ac:dyDescent="0.3">
      <c r="A2" s="637" t="s">
        <v>82</v>
      </c>
      <c r="B2" s="637"/>
      <c r="C2" s="637"/>
      <c r="D2" s="637"/>
      <c r="E2" s="637"/>
      <c r="F2" s="637"/>
      <c r="G2" s="111"/>
      <c r="H2" s="112"/>
    </row>
    <row r="3" spans="1:8" s="4" customFormat="1" ht="14.25" customHeight="1" thickBot="1" x14ac:dyDescent="0.3">
      <c r="A3" s="638" t="s">
        <v>644</v>
      </c>
      <c r="B3" s="639"/>
      <c r="C3" s="639"/>
      <c r="D3" s="639"/>
      <c r="E3" s="640"/>
      <c r="F3" s="641" t="s">
        <v>645</v>
      </c>
      <c r="G3" s="642"/>
      <c r="H3" s="110"/>
    </row>
    <row r="4" spans="1:8" s="51" customFormat="1" ht="10.5" customHeight="1" thickBot="1" x14ac:dyDescent="0.25">
      <c r="A4" s="113" t="s">
        <v>15</v>
      </c>
      <c r="B4" s="643" t="s">
        <v>15</v>
      </c>
      <c r="C4" s="643"/>
      <c r="D4" s="643"/>
      <c r="E4" s="113" t="s">
        <v>16</v>
      </c>
      <c r="F4" s="113" t="s">
        <v>646</v>
      </c>
      <c r="G4" s="113" t="s">
        <v>16</v>
      </c>
      <c r="H4" s="114"/>
    </row>
    <row r="5" spans="1:8" ht="66" customHeight="1" x14ac:dyDescent="0.25">
      <c r="A5" s="595" t="s">
        <v>0</v>
      </c>
      <c r="B5" s="598" t="s">
        <v>18</v>
      </c>
      <c r="C5" s="599"/>
      <c r="D5" s="600"/>
      <c r="E5" s="115" t="s">
        <v>1</v>
      </c>
      <c r="F5" s="422" t="s">
        <v>945</v>
      </c>
      <c r="G5" s="221" t="s">
        <v>1</v>
      </c>
      <c r="H5" s="602" t="str">
        <f>G5</f>
        <v>PR</v>
      </c>
    </row>
    <row r="6" spans="1:8" ht="45.75" customHeight="1" thickBot="1" x14ac:dyDescent="0.3">
      <c r="A6" s="597"/>
      <c r="B6" s="606" t="s">
        <v>17</v>
      </c>
      <c r="C6" s="607"/>
      <c r="D6" s="608"/>
      <c r="E6" s="117">
        <v>3</v>
      </c>
      <c r="F6" s="217" t="s">
        <v>742</v>
      </c>
      <c r="G6" s="218" t="s">
        <v>743</v>
      </c>
      <c r="H6" s="609"/>
    </row>
    <row r="7" spans="1:8" ht="48.75" customHeight="1" x14ac:dyDescent="0.25">
      <c r="A7" s="595" t="s">
        <v>2</v>
      </c>
      <c r="B7" s="598" t="s">
        <v>3</v>
      </c>
      <c r="C7" s="599"/>
      <c r="D7" s="600"/>
      <c r="E7" s="115">
        <v>3</v>
      </c>
      <c r="F7" s="220" t="s">
        <v>940</v>
      </c>
      <c r="G7" s="221">
        <v>3</v>
      </c>
      <c r="H7" s="601">
        <f>SUM(G7:G9)</f>
        <v>5</v>
      </c>
    </row>
    <row r="8" spans="1:8" ht="37.5" customHeight="1" x14ac:dyDescent="0.25">
      <c r="A8" s="596"/>
      <c r="B8" s="603" t="s">
        <v>4</v>
      </c>
      <c r="C8" s="604"/>
      <c r="D8" s="605"/>
      <c r="E8" s="119">
        <v>2</v>
      </c>
      <c r="F8" s="400" t="s">
        <v>941</v>
      </c>
      <c r="G8" s="222">
        <v>2</v>
      </c>
      <c r="H8" s="602"/>
    </row>
    <row r="9" spans="1:8" ht="40.5" customHeight="1" thickBot="1" x14ac:dyDescent="0.3">
      <c r="A9" s="597"/>
      <c r="B9" s="606" t="s">
        <v>19</v>
      </c>
      <c r="C9" s="607"/>
      <c r="D9" s="608"/>
      <c r="E9" s="117">
        <v>1</v>
      </c>
      <c r="F9" s="217" t="s">
        <v>744</v>
      </c>
      <c r="G9" s="219" t="s">
        <v>743</v>
      </c>
      <c r="H9" s="609"/>
    </row>
    <row r="10" spans="1:8" ht="72.75" customHeight="1" x14ac:dyDescent="0.25">
      <c r="A10" s="595" t="s">
        <v>673</v>
      </c>
      <c r="B10" s="625" t="s">
        <v>13</v>
      </c>
      <c r="C10" s="627" t="s">
        <v>5</v>
      </c>
      <c r="D10" s="628"/>
      <c r="E10" s="121">
        <v>1</v>
      </c>
      <c r="F10" s="506" t="s">
        <v>886</v>
      </c>
      <c r="G10" s="297"/>
      <c r="H10" s="601">
        <f>SUM(G10:G21)</f>
        <v>6</v>
      </c>
    </row>
    <row r="11" spans="1:8" ht="53.25" customHeight="1" x14ac:dyDescent="0.25">
      <c r="A11" s="596"/>
      <c r="B11" s="622"/>
      <c r="C11" s="614" t="s">
        <v>6</v>
      </c>
      <c r="D11" s="615"/>
      <c r="E11" s="122">
        <v>2</v>
      </c>
      <c r="F11" s="377" t="s">
        <v>1017</v>
      </c>
      <c r="G11" s="516">
        <v>2</v>
      </c>
      <c r="H11" s="602"/>
    </row>
    <row r="12" spans="1:8" ht="16.5" customHeight="1" x14ac:dyDescent="0.25">
      <c r="A12" s="596"/>
      <c r="B12" s="626"/>
      <c r="C12" s="629" t="s">
        <v>7</v>
      </c>
      <c r="D12" s="630"/>
      <c r="E12" s="123">
        <v>3</v>
      </c>
      <c r="F12" s="223" t="s">
        <v>745</v>
      </c>
      <c r="G12" s="224" t="s">
        <v>743</v>
      </c>
      <c r="H12" s="602"/>
    </row>
    <row r="13" spans="1:8" ht="16.5" customHeight="1" x14ac:dyDescent="0.25">
      <c r="A13" s="596"/>
      <c r="B13" s="610" t="s">
        <v>14</v>
      </c>
      <c r="C13" s="612" t="s">
        <v>5</v>
      </c>
      <c r="D13" s="613"/>
      <c r="E13" s="124">
        <v>1</v>
      </c>
      <c r="F13" s="423" t="s">
        <v>886</v>
      </c>
      <c r="G13" s="517"/>
      <c r="H13" s="602"/>
    </row>
    <row r="14" spans="1:8" ht="48.75" customHeight="1" x14ac:dyDescent="0.25">
      <c r="A14" s="596"/>
      <c r="B14" s="622"/>
      <c r="C14" s="614" t="s">
        <v>6</v>
      </c>
      <c r="D14" s="615"/>
      <c r="E14" s="122">
        <v>2</v>
      </c>
      <c r="F14" s="377" t="s">
        <v>1017</v>
      </c>
      <c r="G14" s="516">
        <v>2</v>
      </c>
      <c r="H14" s="602"/>
    </row>
    <row r="15" spans="1:8" ht="16.5" customHeight="1" x14ac:dyDescent="0.25">
      <c r="A15" s="596"/>
      <c r="B15" s="626"/>
      <c r="C15" s="629" t="s">
        <v>7</v>
      </c>
      <c r="D15" s="630"/>
      <c r="E15" s="125">
        <v>3</v>
      </c>
      <c r="F15" s="223" t="s">
        <v>745</v>
      </c>
      <c r="G15" s="224" t="s">
        <v>743</v>
      </c>
      <c r="H15" s="602"/>
    </row>
    <row r="16" spans="1:8" ht="32.450000000000003" customHeight="1" x14ac:dyDescent="0.25">
      <c r="A16" s="596"/>
      <c r="B16" s="610" t="s">
        <v>9</v>
      </c>
      <c r="C16" s="612" t="s">
        <v>10</v>
      </c>
      <c r="D16" s="613"/>
      <c r="E16" s="126">
        <v>1</v>
      </c>
      <c r="F16" s="379" t="s">
        <v>747</v>
      </c>
      <c r="G16" s="225">
        <v>0</v>
      </c>
      <c r="H16" s="602"/>
    </row>
    <row r="17" spans="1:8" ht="16.5" customHeight="1" x14ac:dyDescent="0.25">
      <c r="A17" s="596"/>
      <c r="B17" s="626"/>
      <c r="C17" s="629" t="s">
        <v>11</v>
      </c>
      <c r="D17" s="630"/>
      <c r="E17" s="123">
        <v>2</v>
      </c>
      <c r="F17" s="223" t="s">
        <v>745</v>
      </c>
      <c r="G17" s="224" t="s">
        <v>743</v>
      </c>
      <c r="H17" s="602"/>
    </row>
    <row r="18" spans="1:8" ht="39.75" customHeight="1" x14ac:dyDescent="0.25">
      <c r="A18" s="596"/>
      <c r="B18" s="610" t="s">
        <v>12</v>
      </c>
      <c r="C18" s="612" t="s">
        <v>20</v>
      </c>
      <c r="D18" s="613"/>
      <c r="E18" s="124">
        <v>2</v>
      </c>
      <c r="F18" s="423" t="s">
        <v>942</v>
      </c>
      <c r="G18" s="378">
        <v>2</v>
      </c>
      <c r="H18" s="602"/>
    </row>
    <row r="19" spans="1:8" ht="16.5" customHeight="1" x14ac:dyDescent="0.25">
      <c r="A19" s="596"/>
      <c r="B19" s="622"/>
      <c r="C19" s="614" t="s">
        <v>21</v>
      </c>
      <c r="D19" s="615"/>
      <c r="E19" s="122">
        <v>3</v>
      </c>
      <c r="F19" s="223" t="s">
        <v>745</v>
      </c>
      <c r="G19" s="224" t="s">
        <v>743</v>
      </c>
      <c r="H19" s="602"/>
    </row>
    <row r="20" spans="1:8" ht="16.5" customHeight="1" x14ac:dyDescent="0.25">
      <c r="A20" s="596"/>
      <c r="B20" s="626"/>
      <c r="C20" s="629" t="s">
        <v>22</v>
      </c>
      <c r="D20" s="630"/>
      <c r="E20" s="125">
        <v>4</v>
      </c>
      <c r="F20" s="223" t="s">
        <v>745</v>
      </c>
      <c r="G20" s="224" t="s">
        <v>743</v>
      </c>
      <c r="H20" s="602"/>
    </row>
    <row r="21" spans="1:8" ht="42" customHeight="1" thickBot="1" x14ac:dyDescent="0.3">
      <c r="A21" s="597"/>
      <c r="B21" s="606" t="s">
        <v>28</v>
      </c>
      <c r="C21" s="607"/>
      <c r="D21" s="608"/>
      <c r="E21" s="127">
        <v>2</v>
      </c>
      <c r="F21" s="217" t="s">
        <v>744</v>
      </c>
      <c r="G21" s="218" t="s">
        <v>743</v>
      </c>
      <c r="H21" s="609"/>
    </row>
    <row r="22" spans="1:8" ht="39" customHeight="1" x14ac:dyDescent="0.25">
      <c r="A22" s="595" t="s">
        <v>23</v>
      </c>
      <c r="B22" s="625" t="s">
        <v>24</v>
      </c>
      <c r="C22" s="627" t="s">
        <v>29</v>
      </c>
      <c r="D22" s="628"/>
      <c r="E22" s="121" t="s">
        <v>1</v>
      </c>
      <c r="F22" s="424" t="s">
        <v>826</v>
      </c>
      <c r="G22" s="221" t="s">
        <v>1</v>
      </c>
      <c r="H22" s="601">
        <f>SUM(G22:G33)</f>
        <v>8</v>
      </c>
    </row>
    <row r="23" spans="1:8" ht="28.5" customHeight="1" x14ac:dyDescent="0.25">
      <c r="A23" s="596"/>
      <c r="B23" s="626"/>
      <c r="C23" s="629" t="s">
        <v>30</v>
      </c>
      <c r="D23" s="630"/>
      <c r="E23" s="125">
        <v>5</v>
      </c>
      <c r="F23" s="514" t="s">
        <v>746</v>
      </c>
      <c r="G23" s="216" t="s">
        <v>743</v>
      </c>
      <c r="H23" s="602"/>
    </row>
    <row r="24" spans="1:8" ht="50.25" customHeight="1" x14ac:dyDescent="0.25">
      <c r="A24" s="596"/>
      <c r="B24" s="128" t="s">
        <v>25</v>
      </c>
      <c r="C24" s="603" t="s">
        <v>31</v>
      </c>
      <c r="D24" s="605"/>
      <c r="E24" s="129">
        <v>3</v>
      </c>
      <c r="F24" s="425" t="s">
        <v>827</v>
      </c>
      <c r="G24" s="378">
        <v>3</v>
      </c>
      <c r="H24" s="602"/>
    </row>
    <row r="25" spans="1:8" ht="39" customHeight="1" x14ac:dyDescent="0.25">
      <c r="A25" s="596"/>
      <c r="B25" s="610" t="s">
        <v>26</v>
      </c>
      <c r="C25" s="631" t="s">
        <v>32</v>
      </c>
      <c r="D25" s="632"/>
      <c r="E25" s="124">
        <v>1</v>
      </c>
      <c r="F25" s="425" t="s">
        <v>933</v>
      </c>
      <c r="G25" s="378"/>
      <c r="H25" s="602"/>
    </row>
    <row r="26" spans="1:8" ht="30.75" customHeight="1" x14ac:dyDescent="0.25">
      <c r="A26" s="596"/>
      <c r="B26" s="622"/>
      <c r="C26" s="633" t="s">
        <v>659</v>
      </c>
      <c r="D26" s="634"/>
      <c r="E26" s="122">
        <v>2</v>
      </c>
      <c r="F26" s="423" t="s">
        <v>748</v>
      </c>
      <c r="G26" s="378"/>
      <c r="H26" s="602"/>
    </row>
    <row r="27" spans="1:8" ht="36.75" customHeight="1" x14ac:dyDescent="0.25">
      <c r="A27" s="596"/>
      <c r="B27" s="626"/>
      <c r="C27" s="618" t="s">
        <v>33</v>
      </c>
      <c r="D27" s="619"/>
      <c r="E27" s="125">
        <v>4</v>
      </c>
      <c r="F27" s="423" t="s">
        <v>995</v>
      </c>
      <c r="G27" s="378">
        <v>4</v>
      </c>
      <c r="H27" s="602"/>
    </row>
    <row r="28" spans="1:8" ht="40.5" customHeight="1" x14ac:dyDescent="0.25">
      <c r="A28" s="596"/>
      <c r="B28" s="130" t="s">
        <v>27</v>
      </c>
      <c r="C28" s="620" t="s">
        <v>34</v>
      </c>
      <c r="D28" s="621"/>
      <c r="E28" s="119">
        <v>1</v>
      </c>
      <c r="F28" s="369" t="s">
        <v>994</v>
      </c>
      <c r="G28" s="378">
        <v>1</v>
      </c>
      <c r="H28" s="602"/>
    </row>
    <row r="29" spans="1:8" ht="43.5" customHeight="1" x14ac:dyDescent="0.25">
      <c r="A29" s="596"/>
      <c r="B29" s="130" t="s">
        <v>86</v>
      </c>
      <c r="C29" s="603" t="s">
        <v>85</v>
      </c>
      <c r="D29" s="605"/>
      <c r="E29" s="119">
        <v>2</v>
      </c>
      <c r="F29" s="223" t="s">
        <v>744</v>
      </c>
      <c r="G29" s="224" t="s">
        <v>743</v>
      </c>
      <c r="H29" s="602"/>
    </row>
    <row r="30" spans="1:8" ht="57" customHeight="1" x14ac:dyDescent="0.25">
      <c r="A30" s="596"/>
      <c r="B30" s="610" t="s">
        <v>87</v>
      </c>
      <c r="C30" s="612" t="s">
        <v>674</v>
      </c>
      <c r="D30" s="613"/>
      <c r="E30" s="131" t="s">
        <v>1</v>
      </c>
      <c r="F30" s="223" t="s">
        <v>744</v>
      </c>
      <c r="G30" s="224" t="s">
        <v>743</v>
      </c>
      <c r="H30" s="602"/>
    </row>
    <row r="31" spans="1:8" ht="59.25" customHeight="1" x14ac:dyDescent="0.25">
      <c r="A31" s="596"/>
      <c r="B31" s="622"/>
      <c r="C31" s="614" t="s">
        <v>35</v>
      </c>
      <c r="D31" s="615"/>
      <c r="E31" s="122">
        <v>3</v>
      </c>
      <c r="F31" s="223" t="s">
        <v>744</v>
      </c>
      <c r="G31" s="224" t="s">
        <v>743</v>
      </c>
      <c r="H31" s="602"/>
    </row>
    <row r="32" spans="1:8" ht="27.75" customHeight="1" x14ac:dyDescent="0.25">
      <c r="A32" s="596"/>
      <c r="B32" s="622"/>
      <c r="C32" s="624" t="s">
        <v>8</v>
      </c>
      <c r="D32" s="132" t="s">
        <v>36</v>
      </c>
      <c r="E32" s="122">
        <v>1</v>
      </c>
      <c r="F32" s="223" t="s">
        <v>744</v>
      </c>
      <c r="G32" s="224" t="s">
        <v>743</v>
      </c>
      <c r="H32" s="602"/>
    </row>
    <row r="33" spans="1:8" ht="27.75" customHeight="1" thickBot="1" x14ac:dyDescent="0.3">
      <c r="A33" s="597"/>
      <c r="B33" s="623"/>
      <c r="C33" s="623"/>
      <c r="D33" s="133" t="s">
        <v>37</v>
      </c>
      <c r="E33" s="134">
        <v>1</v>
      </c>
      <c r="F33" s="223" t="s">
        <v>744</v>
      </c>
      <c r="G33" s="224" t="s">
        <v>743</v>
      </c>
      <c r="H33" s="609"/>
    </row>
    <row r="34" spans="1:8" ht="62.25" customHeight="1" x14ac:dyDescent="0.25">
      <c r="A34" s="595" t="s">
        <v>38</v>
      </c>
      <c r="B34" s="598" t="s">
        <v>828</v>
      </c>
      <c r="C34" s="599"/>
      <c r="D34" s="600"/>
      <c r="E34" s="115">
        <v>2</v>
      </c>
      <c r="F34" s="422" t="s">
        <v>829</v>
      </c>
      <c r="G34" s="221">
        <v>2</v>
      </c>
      <c r="H34" s="601">
        <f>SUM(G34:G38)</f>
        <v>2</v>
      </c>
    </row>
    <row r="35" spans="1:8" ht="22.5" customHeight="1" x14ac:dyDescent="0.25">
      <c r="A35" s="596"/>
      <c r="B35" s="610" t="s">
        <v>39</v>
      </c>
      <c r="C35" s="612" t="s">
        <v>40</v>
      </c>
      <c r="D35" s="613"/>
      <c r="E35" s="126">
        <v>2</v>
      </c>
      <c r="F35" s="379" t="s">
        <v>917</v>
      </c>
      <c r="G35" s="225">
        <v>0</v>
      </c>
      <c r="H35" s="602"/>
    </row>
    <row r="36" spans="1:8" ht="35.25" customHeight="1" x14ac:dyDescent="0.25">
      <c r="A36" s="596"/>
      <c r="B36" s="611"/>
      <c r="C36" s="614" t="s">
        <v>41</v>
      </c>
      <c r="D36" s="615"/>
      <c r="E36" s="122">
        <v>2</v>
      </c>
      <c r="F36" s="379" t="s">
        <v>918</v>
      </c>
      <c r="G36" s="225">
        <v>0</v>
      </c>
      <c r="H36" s="602"/>
    </row>
    <row r="37" spans="1:8" ht="35.25" customHeight="1" x14ac:dyDescent="0.25">
      <c r="A37" s="596"/>
      <c r="B37" s="132" t="s">
        <v>42</v>
      </c>
      <c r="C37" s="614" t="s">
        <v>43</v>
      </c>
      <c r="D37" s="615"/>
      <c r="E37" s="122">
        <v>2</v>
      </c>
      <c r="F37" s="379" t="s">
        <v>919</v>
      </c>
      <c r="G37" s="225">
        <v>0</v>
      </c>
      <c r="H37" s="602"/>
    </row>
    <row r="38" spans="1:8" ht="30.75" customHeight="1" thickBot="1" x14ac:dyDescent="0.3">
      <c r="A38" s="597"/>
      <c r="B38" s="133" t="s">
        <v>42</v>
      </c>
      <c r="C38" s="616" t="s">
        <v>44</v>
      </c>
      <c r="D38" s="617"/>
      <c r="E38" s="134">
        <v>4</v>
      </c>
      <c r="F38" s="493" t="s">
        <v>747</v>
      </c>
      <c r="G38" s="226">
        <v>0</v>
      </c>
      <c r="H38" s="609"/>
    </row>
    <row r="39" spans="1:8" ht="81.75" customHeight="1" x14ac:dyDescent="0.25">
      <c r="A39" s="595" t="s">
        <v>45</v>
      </c>
      <c r="B39" s="598" t="s">
        <v>47</v>
      </c>
      <c r="C39" s="599"/>
      <c r="D39" s="600"/>
      <c r="E39" s="115">
        <v>2</v>
      </c>
      <c r="F39" s="220" t="s">
        <v>943</v>
      </c>
      <c r="G39" s="297">
        <v>2</v>
      </c>
      <c r="H39" s="601">
        <f>SUM(G39:G41)</f>
        <v>9</v>
      </c>
    </row>
    <row r="40" spans="1:8" ht="75" customHeight="1" x14ac:dyDescent="0.25">
      <c r="A40" s="596"/>
      <c r="B40" s="603" t="s">
        <v>48</v>
      </c>
      <c r="C40" s="604"/>
      <c r="D40" s="605"/>
      <c r="E40" s="119">
        <v>2</v>
      </c>
      <c r="F40" s="426" t="s">
        <v>944</v>
      </c>
      <c r="G40" s="222">
        <v>2</v>
      </c>
      <c r="H40" s="602"/>
    </row>
    <row r="41" spans="1:8" ht="39.75" customHeight="1" thickBot="1" x14ac:dyDescent="0.3">
      <c r="A41" s="597"/>
      <c r="B41" s="606" t="s">
        <v>49</v>
      </c>
      <c r="C41" s="607"/>
      <c r="D41" s="608"/>
      <c r="E41" s="117">
        <v>5</v>
      </c>
      <c r="F41" s="427" t="s">
        <v>946</v>
      </c>
      <c r="G41" s="313">
        <v>5</v>
      </c>
      <c r="H41" s="602"/>
    </row>
    <row r="42" spans="1:8" ht="16.5" customHeight="1" x14ac:dyDescent="0.25">
      <c r="A42" s="135"/>
      <c r="B42" s="136"/>
      <c r="C42" s="136"/>
      <c r="D42" s="136"/>
      <c r="E42" s="137"/>
      <c r="F42" s="138" t="s">
        <v>647</v>
      </c>
      <c r="G42" s="139">
        <f>SUM(G5:G41)</f>
        <v>30</v>
      </c>
      <c r="H42" s="401"/>
    </row>
    <row r="43" spans="1:8" ht="10.5" customHeight="1" x14ac:dyDescent="0.25">
      <c r="A43" s="7"/>
      <c r="B43" s="6"/>
      <c r="C43" s="6"/>
      <c r="D43" s="6"/>
      <c r="F43" s="237" t="s">
        <v>751</v>
      </c>
      <c r="G43" s="247">
        <f>SUM(E41,E40,E39,E38,E36,E35,E34,E28,E27,E24,E18,E16,E14,E11,E8,E7)</f>
        <v>39</v>
      </c>
      <c r="H43" s="4">
        <f>SUM(E41,E40,E39,E38,E36,E35,E34,E28,E27,E24,E23,E20,E17,E15,E12,E8,E7,E6)</f>
        <v>52</v>
      </c>
    </row>
    <row r="44" spans="1:8" ht="15" customHeight="1" x14ac:dyDescent="0.25">
      <c r="A44" s="569" t="s">
        <v>727</v>
      </c>
      <c r="B44" s="569"/>
      <c r="C44" s="569"/>
      <c r="D44" s="569"/>
      <c r="E44" s="569"/>
      <c r="F44" s="569"/>
      <c r="G44" s="100"/>
    </row>
    <row r="45" spans="1:8" ht="24.75" customHeight="1" thickBot="1" x14ac:dyDescent="0.3">
      <c r="A45" s="570" t="s">
        <v>83</v>
      </c>
      <c r="B45" s="570"/>
      <c r="C45" s="570"/>
      <c r="D45" s="570"/>
      <c r="E45" s="570"/>
      <c r="F45" s="570"/>
      <c r="G45" s="98"/>
    </row>
    <row r="46" spans="1:8" s="4" customFormat="1" ht="14.25" customHeight="1" thickBot="1" x14ac:dyDescent="0.3">
      <c r="A46" s="571" t="s">
        <v>644</v>
      </c>
      <c r="B46" s="572"/>
      <c r="C46" s="572"/>
      <c r="D46" s="572"/>
      <c r="E46" s="573"/>
      <c r="F46" s="574" t="s">
        <v>645</v>
      </c>
      <c r="G46" s="575"/>
    </row>
    <row r="47" spans="1:8" s="51" customFormat="1" ht="10.5" customHeight="1" thickBot="1" x14ac:dyDescent="0.25">
      <c r="A47" s="50" t="s">
        <v>15</v>
      </c>
      <c r="B47" s="576" t="s">
        <v>15</v>
      </c>
      <c r="C47" s="576"/>
      <c r="D47" s="576"/>
      <c r="E47" s="50" t="s">
        <v>16</v>
      </c>
      <c r="F47" s="50" t="s">
        <v>646</v>
      </c>
      <c r="G47" s="50" t="s">
        <v>16</v>
      </c>
      <c r="H47" s="76"/>
    </row>
    <row r="48" spans="1:8" ht="64.5" customHeight="1" x14ac:dyDescent="0.25">
      <c r="A48" s="577" t="s">
        <v>46</v>
      </c>
      <c r="B48" s="592" t="s">
        <v>50</v>
      </c>
      <c r="C48" s="593"/>
      <c r="D48" s="594"/>
      <c r="E48" s="46">
        <v>2</v>
      </c>
      <c r="F48" s="428" t="s">
        <v>947</v>
      </c>
      <c r="G48" s="227">
        <v>2</v>
      </c>
      <c r="H48" s="555">
        <f>SUM(G48:G49)</f>
        <v>5</v>
      </c>
    </row>
    <row r="49" spans="1:8" ht="36" customHeight="1" thickBot="1" x14ac:dyDescent="0.3">
      <c r="A49" s="579"/>
      <c r="B49" s="586" t="s">
        <v>51</v>
      </c>
      <c r="C49" s="587"/>
      <c r="D49" s="588"/>
      <c r="E49" s="47">
        <v>3</v>
      </c>
      <c r="F49" s="429" t="s">
        <v>948</v>
      </c>
      <c r="G49" s="228">
        <v>3</v>
      </c>
      <c r="H49" s="562"/>
    </row>
    <row r="50" spans="1:8" ht="59.25" customHeight="1" x14ac:dyDescent="0.25">
      <c r="A50" s="577" t="s">
        <v>52</v>
      </c>
      <c r="B50" s="580" t="s">
        <v>53</v>
      </c>
      <c r="C50" s="581"/>
      <c r="D50" s="582"/>
      <c r="E50" s="46">
        <v>2</v>
      </c>
      <c r="F50" s="428" t="s">
        <v>832</v>
      </c>
      <c r="G50" s="277">
        <v>2</v>
      </c>
      <c r="H50" s="554">
        <f>SUM(G50:G51)</f>
        <v>4</v>
      </c>
    </row>
    <row r="51" spans="1:8" ht="49.5" customHeight="1" thickBot="1" x14ac:dyDescent="0.3">
      <c r="A51" s="579"/>
      <c r="B51" s="586" t="s">
        <v>54</v>
      </c>
      <c r="C51" s="587"/>
      <c r="D51" s="588"/>
      <c r="E51" s="47">
        <v>2</v>
      </c>
      <c r="F51" s="429" t="s">
        <v>830</v>
      </c>
      <c r="G51" s="228">
        <v>2</v>
      </c>
      <c r="H51" s="562"/>
    </row>
    <row r="52" spans="1:8" ht="42.75" customHeight="1" thickBot="1" x14ac:dyDescent="0.3">
      <c r="A52" s="8" t="s">
        <v>55</v>
      </c>
      <c r="B52" s="589" t="s">
        <v>56</v>
      </c>
      <c r="C52" s="590"/>
      <c r="D52" s="591"/>
      <c r="E52" s="48">
        <v>2</v>
      </c>
      <c r="F52" s="430" t="s">
        <v>831</v>
      </c>
      <c r="G52" s="230">
        <v>2</v>
      </c>
      <c r="H52" s="78">
        <f>G52</f>
        <v>2</v>
      </c>
    </row>
    <row r="53" spans="1:8" ht="69.75" customHeight="1" x14ac:dyDescent="0.25">
      <c r="A53" s="577" t="s">
        <v>57</v>
      </c>
      <c r="B53" s="580" t="s">
        <v>58</v>
      </c>
      <c r="C53" s="581"/>
      <c r="D53" s="582"/>
      <c r="E53" s="46">
        <v>2</v>
      </c>
      <c r="F53" s="428" t="s">
        <v>833</v>
      </c>
      <c r="G53" s="277">
        <v>2</v>
      </c>
      <c r="H53" s="554">
        <f>SUM(G53:G55)</f>
        <v>2</v>
      </c>
    </row>
    <row r="54" spans="1:8" ht="31.15" customHeight="1" x14ac:dyDescent="0.25">
      <c r="A54" s="578"/>
      <c r="B54" s="583" t="s">
        <v>59</v>
      </c>
      <c r="C54" s="584"/>
      <c r="D54" s="585"/>
      <c r="E54" s="49">
        <v>4</v>
      </c>
      <c r="F54" s="231" t="s">
        <v>747</v>
      </c>
      <c r="G54" s="232">
        <v>0</v>
      </c>
      <c r="H54" s="555"/>
    </row>
    <row r="55" spans="1:8" ht="74.25" customHeight="1" thickBot="1" x14ac:dyDescent="0.3">
      <c r="A55" s="579"/>
      <c r="B55" s="586" t="s">
        <v>62</v>
      </c>
      <c r="C55" s="587"/>
      <c r="D55" s="588"/>
      <c r="E55" s="47">
        <v>1</v>
      </c>
      <c r="F55" s="233" t="s">
        <v>744</v>
      </c>
      <c r="G55" s="234" t="s">
        <v>743</v>
      </c>
      <c r="H55" s="562"/>
    </row>
    <row r="56" spans="1:8" ht="133.5" customHeight="1" thickBot="1" x14ac:dyDescent="0.3">
      <c r="A56" s="8" t="s">
        <v>60</v>
      </c>
      <c r="B56" s="589" t="s">
        <v>61</v>
      </c>
      <c r="C56" s="590"/>
      <c r="D56" s="591"/>
      <c r="E56" s="48">
        <v>3</v>
      </c>
      <c r="F56" s="430" t="s">
        <v>834</v>
      </c>
      <c r="G56" s="230">
        <v>3</v>
      </c>
      <c r="H56" s="79">
        <f>G56</f>
        <v>3</v>
      </c>
    </row>
    <row r="57" spans="1:8" ht="16.5" customHeight="1" x14ac:dyDescent="0.25">
      <c r="A57" s="9"/>
      <c r="B57" s="10"/>
      <c r="C57" s="10"/>
      <c r="D57" s="10"/>
      <c r="E57" s="53"/>
      <c r="F57" s="54" t="s">
        <v>647</v>
      </c>
      <c r="G57" s="55">
        <f>SUM(G48:G56)</f>
        <v>16</v>
      </c>
      <c r="H57" s="402"/>
    </row>
    <row r="58" spans="1:8" ht="15" customHeight="1" x14ac:dyDescent="0.25">
      <c r="A58" s="9"/>
      <c r="B58" s="10"/>
      <c r="C58" s="10"/>
      <c r="D58" s="10"/>
      <c r="E58" s="28"/>
      <c r="F58" s="237" t="s">
        <v>751</v>
      </c>
      <c r="G58" s="247">
        <f>SUM(E56,E54,E53,E52,E51,E50,E49,E48)</f>
        <v>20</v>
      </c>
    </row>
    <row r="59" spans="1:8" ht="15" customHeight="1" x14ac:dyDescent="0.25">
      <c r="A59" s="569" t="s">
        <v>727</v>
      </c>
      <c r="B59" s="569"/>
      <c r="C59" s="569"/>
      <c r="D59" s="569"/>
      <c r="E59" s="569"/>
      <c r="F59" s="569"/>
      <c r="G59" s="100"/>
    </row>
    <row r="60" spans="1:8" ht="24.75" customHeight="1" thickBot="1" x14ac:dyDescent="0.3">
      <c r="A60" s="570" t="s">
        <v>84</v>
      </c>
      <c r="B60" s="570"/>
      <c r="C60" s="570"/>
      <c r="D60" s="570"/>
      <c r="E60" s="570"/>
      <c r="F60" s="570"/>
      <c r="G60" s="98"/>
    </row>
    <row r="61" spans="1:8" s="4" customFormat="1" ht="14.25" customHeight="1" thickBot="1" x14ac:dyDescent="0.3">
      <c r="A61" s="571" t="s">
        <v>644</v>
      </c>
      <c r="B61" s="572"/>
      <c r="C61" s="572"/>
      <c r="D61" s="572"/>
      <c r="E61" s="573"/>
      <c r="F61" s="574" t="s">
        <v>645</v>
      </c>
      <c r="G61" s="575"/>
    </row>
    <row r="62" spans="1:8" s="51" customFormat="1" ht="10.5" customHeight="1" thickBot="1" x14ac:dyDescent="0.25">
      <c r="A62" s="50" t="s">
        <v>15</v>
      </c>
      <c r="B62" s="576" t="s">
        <v>15</v>
      </c>
      <c r="C62" s="576"/>
      <c r="D62" s="576"/>
      <c r="E62" s="50" t="s">
        <v>16</v>
      </c>
      <c r="F62" s="50" t="s">
        <v>646</v>
      </c>
      <c r="G62" s="50" t="s">
        <v>16</v>
      </c>
      <c r="H62" s="76"/>
    </row>
    <row r="63" spans="1:8" ht="79.5" customHeight="1" thickBot="1" x14ac:dyDescent="0.3">
      <c r="A63" s="11" t="s">
        <v>63</v>
      </c>
      <c r="B63" s="566" t="s">
        <v>64</v>
      </c>
      <c r="C63" s="567"/>
      <c r="D63" s="568"/>
      <c r="E63" s="31">
        <v>3</v>
      </c>
      <c r="F63" s="235" t="s">
        <v>749</v>
      </c>
      <c r="G63" s="236" t="s">
        <v>743</v>
      </c>
      <c r="H63" s="80" t="str">
        <f>G63</f>
        <v>SO</v>
      </c>
    </row>
    <row r="64" spans="1:8" ht="83.25" customHeight="1" thickBot="1" x14ac:dyDescent="0.3">
      <c r="A64" s="11" t="s">
        <v>65</v>
      </c>
      <c r="B64" s="566" t="s">
        <v>66</v>
      </c>
      <c r="C64" s="567"/>
      <c r="D64" s="568"/>
      <c r="E64" s="31">
        <v>2</v>
      </c>
      <c r="F64" s="235" t="s">
        <v>750</v>
      </c>
      <c r="G64" s="236" t="s">
        <v>743</v>
      </c>
      <c r="H64" s="78" t="str">
        <f>G64</f>
        <v>SO</v>
      </c>
    </row>
    <row r="65" spans="1:8" ht="61.5" customHeight="1" thickBot="1" x14ac:dyDescent="0.3">
      <c r="A65" s="548" t="s">
        <v>67</v>
      </c>
      <c r="B65" s="551" t="s">
        <v>68</v>
      </c>
      <c r="C65" s="552"/>
      <c r="D65" s="553"/>
      <c r="E65" s="36">
        <v>3</v>
      </c>
      <c r="F65" s="235" t="s">
        <v>750</v>
      </c>
      <c r="G65" s="236" t="s">
        <v>743</v>
      </c>
      <c r="H65" s="554">
        <f>SUM(G65:G67)</f>
        <v>0</v>
      </c>
    </row>
    <row r="66" spans="1:8" ht="27.75" customHeight="1" thickBot="1" x14ac:dyDescent="0.3">
      <c r="A66" s="549"/>
      <c r="B66" s="556" t="s">
        <v>88</v>
      </c>
      <c r="C66" s="558" t="s">
        <v>69</v>
      </c>
      <c r="D66" s="559"/>
      <c r="E66" s="34">
        <v>1</v>
      </c>
      <c r="F66" s="235" t="s">
        <v>750</v>
      </c>
      <c r="G66" s="236" t="s">
        <v>743</v>
      </c>
      <c r="H66" s="555"/>
    </row>
    <row r="67" spans="1:8" ht="27.75" customHeight="1" thickBot="1" x14ac:dyDescent="0.3">
      <c r="A67" s="550"/>
      <c r="B67" s="557"/>
      <c r="C67" s="560" t="s">
        <v>70</v>
      </c>
      <c r="D67" s="561"/>
      <c r="E67" s="33">
        <v>3</v>
      </c>
      <c r="F67" s="235" t="s">
        <v>750</v>
      </c>
      <c r="G67" s="236" t="s">
        <v>743</v>
      </c>
      <c r="H67" s="562"/>
    </row>
    <row r="68" spans="1:8" ht="48.75" customHeight="1" thickBot="1" x14ac:dyDescent="0.3">
      <c r="A68" s="548" t="s">
        <v>71</v>
      </c>
      <c r="B68" s="551" t="s">
        <v>72</v>
      </c>
      <c r="C68" s="552"/>
      <c r="D68" s="553"/>
      <c r="E68" s="36">
        <v>2</v>
      </c>
      <c r="F68" s="235" t="s">
        <v>750</v>
      </c>
      <c r="G68" s="236" t="s">
        <v>743</v>
      </c>
      <c r="H68" s="554">
        <f>SUM(G68:G69)</f>
        <v>0</v>
      </c>
    </row>
    <row r="69" spans="1:8" ht="36.75" customHeight="1" thickBot="1" x14ac:dyDescent="0.3">
      <c r="A69" s="550"/>
      <c r="B69" s="563" t="s">
        <v>73</v>
      </c>
      <c r="C69" s="564"/>
      <c r="D69" s="565"/>
      <c r="E69" s="37">
        <v>4</v>
      </c>
      <c r="F69" s="235" t="s">
        <v>750</v>
      </c>
      <c r="G69" s="236" t="s">
        <v>743</v>
      </c>
      <c r="H69" s="562"/>
    </row>
    <row r="70" spans="1:8" ht="84" customHeight="1" thickBot="1" x14ac:dyDescent="0.3">
      <c r="A70" s="548" t="s">
        <v>74</v>
      </c>
      <c r="B70" s="551" t="s">
        <v>75</v>
      </c>
      <c r="C70" s="552"/>
      <c r="D70" s="553"/>
      <c r="E70" s="36">
        <v>3</v>
      </c>
      <c r="F70" s="235" t="s">
        <v>750</v>
      </c>
      <c r="G70" s="236" t="s">
        <v>743</v>
      </c>
      <c r="H70" s="554">
        <f>SUM(G70:G71)</f>
        <v>0</v>
      </c>
    </row>
    <row r="71" spans="1:8" ht="42.75" customHeight="1" thickBot="1" x14ac:dyDescent="0.3">
      <c r="A71" s="550"/>
      <c r="B71" s="563" t="s">
        <v>76</v>
      </c>
      <c r="C71" s="564"/>
      <c r="D71" s="565"/>
      <c r="E71" s="37">
        <v>2</v>
      </c>
      <c r="F71" s="235" t="s">
        <v>750</v>
      </c>
      <c r="G71" s="236" t="s">
        <v>743</v>
      </c>
      <c r="H71" s="562"/>
    </row>
    <row r="72" spans="1:8" ht="36" customHeight="1" thickBot="1" x14ac:dyDescent="0.3">
      <c r="A72" s="548" t="s">
        <v>77</v>
      </c>
      <c r="B72" s="551" t="s">
        <v>78</v>
      </c>
      <c r="C72" s="552"/>
      <c r="D72" s="553"/>
      <c r="E72" s="36">
        <v>1</v>
      </c>
      <c r="F72" s="235" t="s">
        <v>750</v>
      </c>
      <c r="G72" s="236" t="s">
        <v>743</v>
      </c>
      <c r="H72" s="554">
        <f>SUM(G72:G74)</f>
        <v>0</v>
      </c>
    </row>
    <row r="73" spans="1:8" ht="21.75" customHeight="1" thickBot="1" x14ac:dyDescent="0.3">
      <c r="A73" s="549"/>
      <c r="B73" s="556" t="s">
        <v>79</v>
      </c>
      <c r="C73" s="558" t="s">
        <v>80</v>
      </c>
      <c r="D73" s="559"/>
      <c r="E73" s="34">
        <v>2</v>
      </c>
      <c r="F73" s="235" t="s">
        <v>750</v>
      </c>
      <c r="G73" s="236" t="s">
        <v>743</v>
      </c>
      <c r="H73" s="555"/>
    </row>
    <row r="74" spans="1:8" ht="35.25" customHeight="1" thickBot="1" x14ac:dyDescent="0.3">
      <c r="A74" s="550"/>
      <c r="B74" s="557"/>
      <c r="C74" s="560" t="s">
        <v>81</v>
      </c>
      <c r="D74" s="561"/>
      <c r="E74" s="33">
        <v>4</v>
      </c>
      <c r="F74" s="235" t="s">
        <v>750</v>
      </c>
      <c r="G74" s="236" t="s">
        <v>743</v>
      </c>
      <c r="H74" s="555"/>
    </row>
    <row r="75" spans="1:8" ht="16.5" customHeight="1" x14ac:dyDescent="0.25">
      <c r="A75" s="9"/>
      <c r="B75" s="10"/>
      <c r="C75" s="10"/>
      <c r="D75" s="10"/>
      <c r="E75" s="53"/>
      <c r="F75" s="54" t="s">
        <v>647</v>
      </c>
      <c r="G75" s="55">
        <f>SUM(G63:G74)</f>
        <v>0</v>
      </c>
    </row>
    <row r="76" spans="1:8" x14ac:dyDescent="0.25">
      <c r="F76" s="237" t="s">
        <v>751</v>
      </c>
      <c r="G76" s="247">
        <v>0</v>
      </c>
    </row>
    <row r="78" spans="1:8" x14ac:dyDescent="0.25">
      <c r="F78" s="54" t="s">
        <v>777</v>
      </c>
      <c r="G78" s="55">
        <f>SUM(G75,G57,G42)</f>
        <v>46</v>
      </c>
      <c r="H78" s="386"/>
    </row>
    <row r="79" spans="1:8" x14ac:dyDescent="0.25">
      <c r="F79" s="248" t="s">
        <v>778</v>
      </c>
      <c r="G79" s="247">
        <f>SUM(G76,G58,G43)</f>
        <v>59</v>
      </c>
      <c r="H79" s="249">
        <f>G78/G79</f>
        <v>0.77966101694915257</v>
      </c>
    </row>
    <row r="80" spans="1:8" x14ac:dyDescent="0.25">
      <c r="F80" s="390" t="s">
        <v>791</v>
      </c>
      <c r="G80" s="404"/>
      <c r="H80" s="403"/>
    </row>
  </sheetData>
  <mergeCells count="108">
    <mergeCell ref="H5:H6"/>
    <mergeCell ref="B6:D6"/>
    <mergeCell ref="A7:A9"/>
    <mergeCell ref="B7:D7"/>
    <mergeCell ref="H7:H9"/>
    <mergeCell ref="B8:D8"/>
    <mergeCell ref="B9:D9"/>
    <mergeCell ref="A1:F1"/>
    <mergeCell ref="A2:F2"/>
    <mergeCell ref="A3:E3"/>
    <mergeCell ref="F3:G3"/>
    <mergeCell ref="B4:D4"/>
    <mergeCell ref="A5:A6"/>
    <mergeCell ref="B5:D5"/>
    <mergeCell ref="C26:D26"/>
    <mergeCell ref="B16:B17"/>
    <mergeCell ref="C16:D16"/>
    <mergeCell ref="C17:D17"/>
    <mergeCell ref="B18:B20"/>
    <mergeCell ref="C18:D18"/>
    <mergeCell ref="C19:D19"/>
    <mergeCell ref="C20:D20"/>
    <mergeCell ref="A10:A21"/>
    <mergeCell ref="B10:B12"/>
    <mergeCell ref="C10:D10"/>
    <mergeCell ref="C11:D11"/>
    <mergeCell ref="C12:D12"/>
    <mergeCell ref="B13:B15"/>
    <mergeCell ref="C13:D13"/>
    <mergeCell ref="C14:D14"/>
    <mergeCell ref="C15:D15"/>
    <mergeCell ref="B21:D21"/>
    <mergeCell ref="H10:H21"/>
    <mergeCell ref="A34:A38"/>
    <mergeCell ref="B34:D34"/>
    <mergeCell ref="H34:H38"/>
    <mergeCell ref="B35:B36"/>
    <mergeCell ref="C35:D35"/>
    <mergeCell ref="C36:D36"/>
    <mergeCell ref="C37:D37"/>
    <mergeCell ref="C38:D38"/>
    <mergeCell ref="C27:D27"/>
    <mergeCell ref="C28:D28"/>
    <mergeCell ref="C29:D29"/>
    <mergeCell ref="B30:B33"/>
    <mergeCell ref="C30:D30"/>
    <mergeCell ref="C31:D31"/>
    <mergeCell ref="C32:C33"/>
    <mergeCell ref="A22:A33"/>
    <mergeCell ref="B22:B23"/>
    <mergeCell ref="C22:D22"/>
    <mergeCell ref="H22:H33"/>
    <mergeCell ref="C23:D23"/>
    <mergeCell ref="C24:D24"/>
    <mergeCell ref="B25:B27"/>
    <mergeCell ref="C25:D25"/>
    <mergeCell ref="A45:F45"/>
    <mergeCell ref="A46:E46"/>
    <mergeCell ref="F46:G46"/>
    <mergeCell ref="B47:D47"/>
    <mergeCell ref="A48:A49"/>
    <mergeCell ref="B48:D48"/>
    <mergeCell ref="A39:A41"/>
    <mergeCell ref="B39:D39"/>
    <mergeCell ref="H39:H41"/>
    <mergeCell ref="B40:D40"/>
    <mergeCell ref="B41:D41"/>
    <mergeCell ref="A44:F44"/>
    <mergeCell ref="A53:A55"/>
    <mergeCell ref="B53:D53"/>
    <mergeCell ref="H53:H55"/>
    <mergeCell ref="B54:D54"/>
    <mergeCell ref="B55:D55"/>
    <mergeCell ref="B56:D56"/>
    <mergeCell ref="H48:H49"/>
    <mergeCell ref="B49:D49"/>
    <mergeCell ref="B50:D50"/>
    <mergeCell ref="H50:H51"/>
    <mergeCell ref="B51:D51"/>
    <mergeCell ref="B52:D52"/>
    <mergeCell ref="A50:A51"/>
    <mergeCell ref="B64:D64"/>
    <mergeCell ref="A65:A67"/>
    <mergeCell ref="B65:D65"/>
    <mergeCell ref="H65:H67"/>
    <mergeCell ref="B66:B67"/>
    <mergeCell ref="C66:D66"/>
    <mergeCell ref="C67:D67"/>
    <mergeCell ref="A59:F59"/>
    <mergeCell ref="A60:F60"/>
    <mergeCell ref="A61:E61"/>
    <mergeCell ref="F61:G61"/>
    <mergeCell ref="B62:D62"/>
    <mergeCell ref="B63:D63"/>
    <mergeCell ref="A72:A74"/>
    <mergeCell ref="B72:D72"/>
    <mergeCell ref="H72:H74"/>
    <mergeCell ref="B73:B74"/>
    <mergeCell ref="C73:D73"/>
    <mergeCell ref="C74:D74"/>
    <mergeCell ref="A68:A69"/>
    <mergeCell ref="B68:D68"/>
    <mergeCell ref="H68:H69"/>
    <mergeCell ref="B69:D69"/>
    <mergeCell ref="A70:A71"/>
    <mergeCell ref="B70:D70"/>
    <mergeCell ref="H70:H71"/>
    <mergeCell ref="B71:D71"/>
  </mergeCells>
  <conditionalFormatting sqref="B49:B56 B58">
    <cfRule type="cellIs" dxfId="366" priority="38" operator="equal">
      <formula>"PR"</formula>
    </cfRule>
  </conditionalFormatting>
  <conditionalFormatting sqref="B64:B65">
    <cfRule type="cellIs" dxfId="365" priority="37" operator="equal">
      <formula>"PR"</formula>
    </cfRule>
  </conditionalFormatting>
  <conditionalFormatting sqref="B72">
    <cfRule type="cellIs" dxfId="364" priority="33" operator="equal">
      <formula>"PR"</formula>
    </cfRule>
  </conditionalFormatting>
  <conditionalFormatting sqref="B68">
    <cfRule type="cellIs" dxfId="363" priority="36" operator="equal">
      <formula>"PR"</formula>
    </cfRule>
  </conditionalFormatting>
  <conditionalFormatting sqref="B69">
    <cfRule type="cellIs" dxfId="362" priority="35" operator="equal">
      <formula>"PR"</formula>
    </cfRule>
  </conditionalFormatting>
  <conditionalFormatting sqref="B70:B71">
    <cfRule type="cellIs" dxfId="361" priority="34" operator="equal">
      <formula>"PR"</formula>
    </cfRule>
  </conditionalFormatting>
  <conditionalFormatting sqref="E4:E45 E48:E56 E63:E74 E58:E60 E76:E1048576 E1:E2">
    <cfRule type="cellIs" dxfId="360" priority="21" operator="equal">
      <formula>"PR"</formula>
    </cfRule>
  </conditionalFormatting>
  <conditionalFormatting sqref="G4">
    <cfRule type="cellIs" dxfId="359" priority="20" operator="equal">
      <formula>"PR"</formula>
    </cfRule>
  </conditionalFormatting>
  <conditionalFormatting sqref="E47">
    <cfRule type="cellIs" dxfId="358" priority="18" operator="equal">
      <formula>"PR"</formula>
    </cfRule>
  </conditionalFormatting>
  <conditionalFormatting sqref="G47">
    <cfRule type="cellIs" dxfId="357" priority="17" operator="equal">
      <formula>"PR"</formula>
    </cfRule>
  </conditionalFormatting>
  <conditionalFormatting sqref="E62">
    <cfRule type="cellIs" dxfId="356" priority="16" operator="equal">
      <formula>"PR"</formula>
    </cfRule>
  </conditionalFormatting>
  <conditionalFormatting sqref="G62">
    <cfRule type="cellIs" dxfId="355" priority="15" operator="equal">
      <formula>"PR"</formula>
    </cfRule>
  </conditionalFormatting>
  <conditionalFormatting sqref="E57">
    <cfRule type="cellIs" dxfId="354" priority="6" operator="equal">
      <formula>"PR"</formula>
    </cfRule>
  </conditionalFormatting>
  <conditionalFormatting sqref="E75">
    <cfRule type="cellIs" dxfId="353" priority="5" operator="equal">
      <formula>"PR"</formula>
    </cfRule>
  </conditionalFormatting>
  <pageMargins left="0.70866141732283472" right="0.70866141732283472" top="0.74803149606299213" bottom="0.74803149606299213" header="0.31496062992125984" footer="0.31496062992125984"/>
  <pageSetup paperSize="9" scale="57" orientation="landscape" r:id="rId1"/>
  <rowBreaks count="3" manualBreakCount="3">
    <brk id="21" max="16383" man="1"/>
    <brk id="43" max="16383" man="1"/>
    <brk id="5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10" zoomScale="98" zoomScaleNormal="59" zoomScaleSheetLayoutView="98" workbookViewId="0">
      <pane xSplit="1" topLeftCell="B1" activePane="topRight" state="frozen"/>
      <selection activeCell="B6" sqref="B6:D6"/>
      <selection pane="topRight" activeCell="H56" sqref="H56"/>
    </sheetView>
  </sheetViews>
  <sheetFormatPr baseColWidth="10" defaultRowHeight="15" x14ac:dyDescent="0.25"/>
  <cols>
    <col min="1" max="1" width="19.5703125" style="3" customWidth="1"/>
    <col min="2" max="2" width="38.5703125" style="1" customWidth="1"/>
    <col min="3" max="3" width="31.140625" style="1" customWidth="1"/>
    <col min="4" max="4" width="38.7109375" style="1" customWidth="1"/>
    <col min="5" max="5" width="6.85546875" style="27" customWidth="1"/>
    <col min="6" max="6" width="78.42578125" style="2" customWidth="1"/>
    <col min="7" max="7" width="8.5703125" style="2" customWidth="1"/>
    <col min="8" max="8" width="8.85546875" style="4" customWidth="1"/>
  </cols>
  <sheetData>
    <row r="1" spans="1:8" s="4" customFormat="1" ht="43.5" customHeight="1" thickBot="1" x14ac:dyDescent="0.3">
      <c r="A1" s="635" t="s">
        <v>728</v>
      </c>
      <c r="B1" s="636"/>
      <c r="C1" s="636"/>
      <c r="D1" s="636"/>
      <c r="E1" s="636"/>
      <c r="F1" s="636"/>
      <c r="G1" s="140"/>
      <c r="H1" s="110"/>
    </row>
    <row r="2" spans="1:8" s="52" customFormat="1" ht="24.75" customHeight="1" thickBot="1" x14ac:dyDescent="0.3">
      <c r="A2" s="637" t="s">
        <v>90</v>
      </c>
      <c r="B2" s="637"/>
      <c r="C2" s="637"/>
      <c r="D2" s="637"/>
      <c r="E2" s="637"/>
      <c r="F2" s="637"/>
      <c r="G2" s="141"/>
      <c r="H2" s="112"/>
    </row>
    <row r="3" spans="1:8" s="4" customFormat="1" ht="14.25" customHeight="1" thickBot="1" x14ac:dyDescent="0.3">
      <c r="A3" s="638" t="s">
        <v>644</v>
      </c>
      <c r="B3" s="639"/>
      <c r="C3" s="639"/>
      <c r="D3" s="639"/>
      <c r="E3" s="640"/>
      <c r="F3" s="641" t="s">
        <v>645</v>
      </c>
      <c r="G3" s="642"/>
      <c r="H3" s="110"/>
    </row>
    <row r="4" spans="1:8" s="51" customFormat="1" ht="10.5" customHeight="1" thickBot="1" x14ac:dyDescent="0.25">
      <c r="A4" s="113" t="s">
        <v>15</v>
      </c>
      <c r="B4" s="643" t="s">
        <v>15</v>
      </c>
      <c r="C4" s="643"/>
      <c r="D4" s="643"/>
      <c r="E4" s="113" t="s">
        <v>16</v>
      </c>
      <c r="F4" s="113" t="s">
        <v>646</v>
      </c>
      <c r="G4" s="113" t="s">
        <v>16</v>
      </c>
      <c r="H4" s="114"/>
    </row>
    <row r="5" spans="1:8" ht="93" customHeight="1" thickBot="1" x14ac:dyDescent="0.3">
      <c r="A5" s="142" t="s">
        <v>93</v>
      </c>
      <c r="B5" s="659" t="s">
        <v>94</v>
      </c>
      <c r="C5" s="660"/>
      <c r="D5" s="661"/>
      <c r="E5" s="143" t="s">
        <v>1</v>
      </c>
      <c r="F5" s="250" t="s">
        <v>836</v>
      </c>
      <c r="G5" s="251" t="s">
        <v>1</v>
      </c>
      <c r="H5" s="145" t="str">
        <f>G5</f>
        <v>PR</v>
      </c>
    </row>
    <row r="6" spans="1:8" ht="61.5" customHeight="1" thickBot="1" x14ac:dyDescent="0.3">
      <c r="A6" s="595" t="s">
        <v>95</v>
      </c>
      <c r="B6" s="598" t="s">
        <v>675</v>
      </c>
      <c r="C6" s="599"/>
      <c r="D6" s="600"/>
      <c r="E6" s="115" t="s">
        <v>1</v>
      </c>
      <c r="F6" s="250" t="s">
        <v>841</v>
      </c>
      <c r="G6" s="221" t="s">
        <v>1</v>
      </c>
      <c r="H6" s="601">
        <f>SUM(G6:G9)</f>
        <v>9</v>
      </c>
    </row>
    <row r="7" spans="1:8" ht="30" customHeight="1" thickBot="1" x14ac:dyDescent="0.3">
      <c r="A7" s="596"/>
      <c r="B7" s="603" t="s">
        <v>96</v>
      </c>
      <c r="C7" s="604"/>
      <c r="D7" s="605"/>
      <c r="E7" s="119">
        <v>2</v>
      </c>
      <c r="F7" s="250" t="s">
        <v>839</v>
      </c>
      <c r="G7" s="222">
        <v>2</v>
      </c>
      <c r="H7" s="602"/>
    </row>
    <row r="8" spans="1:8" ht="25.5" customHeight="1" thickBot="1" x14ac:dyDescent="0.3">
      <c r="A8" s="596"/>
      <c r="B8" s="603" t="s">
        <v>97</v>
      </c>
      <c r="C8" s="604"/>
      <c r="D8" s="605"/>
      <c r="E8" s="119">
        <v>4</v>
      </c>
      <c r="F8" s="252" t="s">
        <v>840</v>
      </c>
      <c r="G8" s="253">
        <v>4</v>
      </c>
      <c r="H8" s="602"/>
    </row>
    <row r="9" spans="1:8" ht="51" customHeight="1" thickBot="1" x14ac:dyDescent="0.3">
      <c r="A9" s="597"/>
      <c r="B9" s="606" t="s">
        <v>676</v>
      </c>
      <c r="C9" s="607"/>
      <c r="D9" s="608"/>
      <c r="E9" s="117">
        <v>3</v>
      </c>
      <c r="F9" s="254" t="s">
        <v>837</v>
      </c>
      <c r="G9" s="255">
        <v>3</v>
      </c>
      <c r="H9" s="609"/>
    </row>
    <row r="10" spans="1:8" ht="21" customHeight="1" thickBot="1" x14ac:dyDescent="0.3">
      <c r="A10" s="595" t="s">
        <v>98</v>
      </c>
      <c r="B10" s="656" t="s">
        <v>99</v>
      </c>
      <c r="C10" s="625" t="s">
        <v>100</v>
      </c>
      <c r="D10" s="149" t="s">
        <v>101</v>
      </c>
      <c r="E10" s="121">
        <v>1</v>
      </c>
      <c r="F10" s="250" t="s">
        <v>838</v>
      </c>
      <c r="G10" s="221">
        <v>1</v>
      </c>
      <c r="H10" s="601">
        <f>SUM(G10:G13)</f>
        <v>1</v>
      </c>
    </row>
    <row r="11" spans="1:8" ht="21" customHeight="1" x14ac:dyDescent="0.25">
      <c r="A11" s="596"/>
      <c r="B11" s="657"/>
      <c r="C11" s="626"/>
      <c r="D11" s="150" t="s">
        <v>102</v>
      </c>
      <c r="E11" s="125">
        <v>3</v>
      </c>
      <c r="F11" s="256" t="s">
        <v>747</v>
      </c>
      <c r="G11" s="222">
        <v>0</v>
      </c>
      <c r="H11" s="602"/>
    </row>
    <row r="12" spans="1:8" ht="21.75" customHeight="1" thickBot="1" x14ac:dyDescent="0.3">
      <c r="A12" s="596"/>
      <c r="B12" s="657"/>
      <c r="C12" s="130" t="s">
        <v>103</v>
      </c>
      <c r="D12" s="130" t="s">
        <v>102</v>
      </c>
      <c r="E12" s="119">
        <v>4</v>
      </c>
      <c r="F12" s="256" t="s">
        <v>747</v>
      </c>
      <c r="G12" s="222">
        <v>0</v>
      </c>
      <c r="H12" s="602"/>
    </row>
    <row r="13" spans="1:8" ht="48.75" thickBot="1" x14ac:dyDescent="0.3">
      <c r="A13" s="597"/>
      <c r="B13" s="658"/>
      <c r="C13" s="151" t="s">
        <v>104</v>
      </c>
      <c r="D13" s="151" t="s">
        <v>105</v>
      </c>
      <c r="E13" s="117">
        <v>3</v>
      </c>
      <c r="F13" s="257" t="s">
        <v>747</v>
      </c>
      <c r="G13" s="255">
        <v>0</v>
      </c>
      <c r="H13" s="602"/>
    </row>
    <row r="14" spans="1:8" ht="16.5" customHeight="1" x14ac:dyDescent="0.25">
      <c r="A14" s="135"/>
      <c r="B14" s="136"/>
      <c r="C14" s="136"/>
      <c r="D14" s="136"/>
      <c r="E14" s="137"/>
      <c r="F14" s="138" t="s">
        <v>647</v>
      </c>
      <c r="G14" s="139">
        <f>SUM(G5:G13)</f>
        <v>10</v>
      </c>
      <c r="H14" s="110"/>
    </row>
    <row r="15" spans="1:8" x14ac:dyDescent="0.25">
      <c r="F15" s="248" t="s">
        <v>751</v>
      </c>
      <c r="G15" s="247">
        <f>SUM(E7:E9,E11:E13)</f>
        <v>19</v>
      </c>
    </row>
    <row r="16" spans="1:8" ht="15" customHeight="1" x14ac:dyDescent="0.25">
      <c r="A16" s="652" t="s">
        <v>728</v>
      </c>
      <c r="B16" s="652"/>
      <c r="C16" s="652"/>
      <c r="D16" s="652"/>
      <c r="E16" s="652"/>
      <c r="F16" s="652"/>
      <c r="G16" s="26"/>
    </row>
    <row r="17" spans="1:9" ht="24.75" customHeight="1" thickBot="1" x14ac:dyDescent="0.3">
      <c r="A17" s="570" t="s">
        <v>91</v>
      </c>
      <c r="B17" s="570"/>
      <c r="C17" s="570"/>
      <c r="D17" s="570"/>
      <c r="E17" s="570"/>
      <c r="F17" s="570"/>
      <c r="G17"/>
    </row>
    <row r="18" spans="1:9" s="4" customFormat="1" ht="14.25" customHeight="1" thickBot="1" x14ac:dyDescent="0.3">
      <c r="A18" s="571" t="s">
        <v>644</v>
      </c>
      <c r="B18" s="572"/>
      <c r="C18" s="572"/>
      <c r="D18" s="572"/>
      <c r="E18" s="573"/>
      <c r="F18" s="574" t="s">
        <v>645</v>
      </c>
      <c r="G18" s="575"/>
    </row>
    <row r="19" spans="1:9" s="51" customFormat="1" ht="10.5" customHeight="1" thickBot="1" x14ac:dyDescent="0.25">
      <c r="A19" s="50" t="s">
        <v>15</v>
      </c>
      <c r="B19" s="576" t="s">
        <v>15</v>
      </c>
      <c r="C19" s="576"/>
      <c r="D19" s="576"/>
      <c r="E19" s="50" t="s">
        <v>16</v>
      </c>
      <c r="F19" s="50" t="s">
        <v>646</v>
      </c>
      <c r="G19" s="50" t="s">
        <v>16</v>
      </c>
      <c r="H19" s="76"/>
    </row>
    <row r="20" spans="1:9" ht="36" customHeight="1" thickBot="1" x14ac:dyDescent="0.3">
      <c r="A20" s="548" t="s">
        <v>106</v>
      </c>
      <c r="B20" s="551" t="s">
        <v>107</v>
      </c>
      <c r="C20" s="552"/>
      <c r="D20" s="553"/>
      <c r="E20" s="36">
        <v>1</v>
      </c>
      <c r="F20" s="250" t="s">
        <v>842</v>
      </c>
      <c r="G20" s="227">
        <v>1</v>
      </c>
      <c r="H20" s="555">
        <f>SUM(G20:G22)</f>
        <v>3</v>
      </c>
    </row>
    <row r="21" spans="1:9" ht="31.5" customHeight="1" thickBot="1" x14ac:dyDescent="0.3">
      <c r="A21" s="549"/>
      <c r="B21" s="556" t="s">
        <v>108</v>
      </c>
      <c r="C21" s="654" t="s">
        <v>109</v>
      </c>
      <c r="D21" s="655"/>
      <c r="E21" s="34">
        <v>2</v>
      </c>
      <c r="F21" s="252" t="s">
        <v>835</v>
      </c>
      <c r="G21" s="258">
        <v>2</v>
      </c>
      <c r="H21" s="555"/>
      <c r="I21" s="12"/>
    </row>
    <row r="22" spans="1:9" ht="86.25" customHeight="1" thickBot="1" x14ac:dyDescent="0.3">
      <c r="A22" s="550"/>
      <c r="B22" s="557"/>
      <c r="C22" s="646" t="s">
        <v>843</v>
      </c>
      <c r="D22" s="647"/>
      <c r="E22" s="33">
        <v>4</v>
      </c>
      <c r="F22" s="259" t="s">
        <v>747</v>
      </c>
      <c r="G22" s="260">
        <v>0</v>
      </c>
      <c r="H22" s="555"/>
      <c r="I22" s="12"/>
    </row>
    <row r="23" spans="1:9" ht="16.5" customHeight="1" x14ac:dyDescent="0.25">
      <c r="A23" s="9"/>
      <c r="B23" s="10"/>
      <c r="C23" s="10"/>
      <c r="D23" s="10"/>
      <c r="E23" s="53"/>
      <c r="F23" s="54" t="s">
        <v>647</v>
      </c>
      <c r="G23" s="55">
        <f>SUM(G20:G22)</f>
        <v>3</v>
      </c>
    </row>
    <row r="24" spans="1:9" x14ac:dyDescent="0.25">
      <c r="F24" s="248" t="s">
        <v>751</v>
      </c>
      <c r="G24" s="247">
        <f>SUM(E20,E22)</f>
        <v>5</v>
      </c>
    </row>
    <row r="25" spans="1:9" ht="15" customHeight="1" x14ac:dyDescent="0.25">
      <c r="A25" s="652" t="s">
        <v>728</v>
      </c>
      <c r="B25" s="652"/>
      <c r="C25" s="652"/>
      <c r="D25" s="652"/>
      <c r="E25" s="652"/>
      <c r="F25" s="652"/>
      <c r="G25" s="26"/>
    </row>
    <row r="26" spans="1:9" ht="24.75" customHeight="1" thickBot="1" x14ac:dyDescent="0.3">
      <c r="A26" s="570" t="s">
        <v>92</v>
      </c>
      <c r="B26" s="570"/>
      <c r="C26" s="570"/>
      <c r="D26" s="570"/>
      <c r="E26" s="570"/>
      <c r="F26" s="570"/>
      <c r="G26"/>
    </row>
    <row r="27" spans="1:9" s="4" customFormat="1" ht="14.25" customHeight="1" thickBot="1" x14ac:dyDescent="0.3">
      <c r="A27" s="571" t="s">
        <v>644</v>
      </c>
      <c r="B27" s="572"/>
      <c r="C27" s="572"/>
      <c r="D27" s="572"/>
      <c r="E27" s="573"/>
      <c r="F27" s="574" t="s">
        <v>645</v>
      </c>
      <c r="G27" s="575"/>
    </row>
    <row r="28" spans="1:9" s="51" customFormat="1" ht="10.5" customHeight="1" thickBot="1" x14ac:dyDescent="0.25">
      <c r="A28" s="50" t="s">
        <v>15</v>
      </c>
      <c r="B28" s="576" t="s">
        <v>15</v>
      </c>
      <c r="C28" s="576"/>
      <c r="D28" s="576"/>
      <c r="E28" s="50" t="s">
        <v>16</v>
      </c>
      <c r="F28" s="50" t="s">
        <v>646</v>
      </c>
      <c r="G28" s="50" t="s">
        <v>16</v>
      </c>
      <c r="H28" s="76"/>
    </row>
    <row r="29" spans="1:9" ht="52.5" customHeight="1" thickBot="1" x14ac:dyDescent="0.3">
      <c r="A29" s="548" t="s">
        <v>110</v>
      </c>
      <c r="B29" s="648" t="s">
        <v>111</v>
      </c>
      <c r="C29" s="650" t="s">
        <v>112</v>
      </c>
      <c r="D29" s="651"/>
      <c r="E29" s="34">
        <v>1</v>
      </c>
      <c r="F29" s="261" t="s">
        <v>780</v>
      </c>
      <c r="G29" s="433"/>
      <c r="H29" s="555">
        <f>SUM(G29:G33)</f>
        <v>4</v>
      </c>
    </row>
    <row r="30" spans="1:9" ht="52.5" customHeight="1" thickBot="1" x14ac:dyDescent="0.3">
      <c r="A30" s="549"/>
      <c r="B30" s="649"/>
      <c r="C30" s="644" t="s">
        <v>113</v>
      </c>
      <c r="D30" s="645"/>
      <c r="E30" s="34">
        <v>2</v>
      </c>
      <c r="F30" s="261" t="s">
        <v>780</v>
      </c>
      <c r="G30" s="262"/>
      <c r="H30" s="555"/>
    </row>
    <row r="31" spans="1:9" ht="52.5" customHeight="1" thickBot="1" x14ac:dyDescent="0.3">
      <c r="A31" s="549"/>
      <c r="B31" s="649"/>
      <c r="C31" s="644" t="s">
        <v>114</v>
      </c>
      <c r="D31" s="645"/>
      <c r="E31" s="34">
        <v>4</v>
      </c>
      <c r="F31" s="250" t="s">
        <v>951</v>
      </c>
      <c r="G31" s="262">
        <v>4</v>
      </c>
      <c r="H31" s="555"/>
    </row>
    <row r="32" spans="1:9" ht="33" customHeight="1" thickBot="1" x14ac:dyDescent="0.3">
      <c r="A32" s="549"/>
      <c r="B32" s="649"/>
      <c r="C32" s="644" t="s">
        <v>115</v>
      </c>
      <c r="D32" s="645"/>
      <c r="E32" s="34">
        <v>6</v>
      </c>
      <c r="F32" s="259" t="s">
        <v>747</v>
      </c>
      <c r="G32" s="232">
        <v>0</v>
      </c>
      <c r="H32" s="555"/>
    </row>
    <row r="33" spans="1:9" ht="33" customHeight="1" thickBot="1" x14ac:dyDescent="0.3">
      <c r="A33" s="550"/>
      <c r="B33" s="557"/>
      <c r="C33" s="646" t="s">
        <v>116</v>
      </c>
      <c r="D33" s="647"/>
      <c r="E33" s="37">
        <v>7</v>
      </c>
      <c r="F33" s="259" t="s">
        <v>747</v>
      </c>
      <c r="G33" s="260">
        <v>0</v>
      </c>
      <c r="H33" s="562"/>
    </row>
    <row r="34" spans="1:9" ht="85.5" customHeight="1" thickBot="1" x14ac:dyDescent="0.3">
      <c r="A34" s="548" t="s">
        <v>117</v>
      </c>
      <c r="B34" s="648" t="s">
        <v>118</v>
      </c>
      <c r="C34" s="650" t="s">
        <v>119</v>
      </c>
      <c r="D34" s="651"/>
      <c r="E34" s="36">
        <v>2</v>
      </c>
      <c r="F34" s="250" t="s">
        <v>950</v>
      </c>
      <c r="G34" s="227">
        <v>2</v>
      </c>
      <c r="H34" s="554">
        <f>SUM(G34:G35)</f>
        <v>2</v>
      </c>
    </row>
    <row r="35" spans="1:9" ht="85.5" customHeight="1" thickBot="1" x14ac:dyDescent="0.3">
      <c r="A35" s="550"/>
      <c r="B35" s="557"/>
      <c r="C35" s="646" t="s">
        <v>120</v>
      </c>
      <c r="D35" s="647"/>
      <c r="E35" s="37">
        <v>3</v>
      </c>
      <c r="F35" s="259" t="s">
        <v>781</v>
      </c>
      <c r="G35" s="263">
        <v>0</v>
      </c>
      <c r="H35" s="562"/>
    </row>
    <row r="36" spans="1:9" ht="98.25" customHeight="1" thickBot="1" x14ac:dyDescent="0.3">
      <c r="A36" s="11" t="s">
        <v>121</v>
      </c>
      <c r="B36" s="566" t="s">
        <v>122</v>
      </c>
      <c r="C36" s="567"/>
      <c r="D36" s="568"/>
      <c r="E36" s="31">
        <v>2</v>
      </c>
      <c r="F36" s="259" t="s">
        <v>747</v>
      </c>
      <c r="G36" s="264">
        <v>0</v>
      </c>
      <c r="H36" s="78">
        <f>G36</f>
        <v>0</v>
      </c>
    </row>
    <row r="37" spans="1:9" ht="33" customHeight="1" thickBot="1" x14ac:dyDescent="0.3">
      <c r="A37" s="548" t="s">
        <v>123</v>
      </c>
      <c r="B37" s="648" t="s">
        <v>124</v>
      </c>
      <c r="C37" s="650" t="s">
        <v>125</v>
      </c>
      <c r="D37" s="651"/>
      <c r="E37" s="36">
        <v>2</v>
      </c>
      <c r="F37" s="259" t="s">
        <v>782</v>
      </c>
      <c r="G37" s="265">
        <v>0</v>
      </c>
      <c r="H37" s="554">
        <f>SUM(G37:G38)</f>
        <v>0</v>
      </c>
    </row>
    <row r="38" spans="1:9" ht="33" customHeight="1" thickBot="1" x14ac:dyDescent="0.3">
      <c r="A38" s="550"/>
      <c r="B38" s="557"/>
      <c r="C38" s="646" t="s">
        <v>126</v>
      </c>
      <c r="D38" s="647"/>
      <c r="E38" s="37">
        <v>3</v>
      </c>
      <c r="F38" s="266" t="s">
        <v>747</v>
      </c>
      <c r="G38" s="260">
        <v>0</v>
      </c>
      <c r="H38" s="555"/>
    </row>
    <row r="39" spans="1:9" ht="16.5" customHeight="1" x14ac:dyDescent="0.25">
      <c r="A39" s="9"/>
      <c r="B39" s="10"/>
      <c r="C39" s="10"/>
      <c r="D39" s="10"/>
      <c r="E39" s="53"/>
      <c r="F39" s="54" t="s">
        <v>647</v>
      </c>
      <c r="G39" s="55">
        <f>SUM(G29:G38)</f>
        <v>6</v>
      </c>
    </row>
    <row r="40" spans="1:9" x14ac:dyDescent="0.25">
      <c r="F40" s="248" t="s">
        <v>751</v>
      </c>
      <c r="G40" s="247">
        <f>SUM(E33,E35,E36,E38)</f>
        <v>15</v>
      </c>
    </row>
    <row r="41" spans="1:9" ht="15" customHeight="1" x14ac:dyDescent="0.25">
      <c r="A41" s="652" t="s">
        <v>89</v>
      </c>
      <c r="B41" s="652"/>
      <c r="C41" s="652"/>
      <c r="D41" s="652"/>
      <c r="E41" s="652"/>
      <c r="F41" s="652"/>
      <c r="G41" s="26"/>
    </row>
    <row r="42" spans="1:9" ht="24.75" customHeight="1" x14ac:dyDescent="0.25">
      <c r="A42" s="653" t="s">
        <v>127</v>
      </c>
      <c r="B42" s="653"/>
      <c r="C42" s="653"/>
      <c r="D42" s="653"/>
      <c r="E42" s="653"/>
      <c r="F42" s="653"/>
      <c r="G42"/>
    </row>
    <row r="43" spans="1:9" ht="18" customHeight="1" thickBot="1" x14ac:dyDescent="0.3">
      <c r="A43" s="13" t="s">
        <v>141</v>
      </c>
    </row>
    <row r="44" spans="1:9" s="4" customFormat="1" ht="14.25" customHeight="1" thickBot="1" x14ac:dyDescent="0.3">
      <c r="A44" s="571" t="s">
        <v>644</v>
      </c>
      <c r="B44" s="572"/>
      <c r="C44" s="572"/>
      <c r="D44" s="572"/>
      <c r="E44" s="573"/>
      <c r="F44" s="574" t="s">
        <v>645</v>
      </c>
      <c r="G44" s="575"/>
    </row>
    <row r="45" spans="1:9" s="51" customFormat="1" ht="10.5" customHeight="1" thickBot="1" x14ac:dyDescent="0.25">
      <c r="A45" s="50" t="s">
        <v>15</v>
      </c>
      <c r="B45" s="576" t="s">
        <v>15</v>
      </c>
      <c r="C45" s="576"/>
      <c r="D45" s="576"/>
      <c r="E45" s="50" t="s">
        <v>16</v>
      </c>
      <c r="F45" s="50" t="s">
        <v>646</v>
      </c>
      <c r="G45" s="50" t="s">
        <v>16</v>
      </c>
      <c r="H45" s="76"/>
    </row>
    <row r="46" spans="1:9" ht="59.25" customHeight="1" thickBot="1" x14ac:dyDescent="0.3">
      <c r="A46" s="548" t="s">
        <v>128</v>
      </c>
      <c r="B46" s="648" t="s">
        <v>134</v>
      </c>
      <c r="C46" s="650" t="s">
        <v>129</v>
      </c>
      <c r="D46" s="651"/>
      <c r="E46" s="32">
        <v>1</v>
      </c>
      <c r="F46" s="250" t="s">
        <v>847</v>
      </c>
      <c r="G46" s="227"/>
      <c r="H46" s="555">
        <f>SUM(G46:G48)</f>
        <v>2</v>
      </c>
    </row>
    <row r="47" spans="1:9" ht="66.75" customHeight="1" thickBot="1" x14ac:dyDescent="0.3">
      <c r="A47" s="549"/>
      <c r="B47" s="649"/>
      <c r="C47" s="644" t="s">
        <v>130</v>
      </c>
      <c r="D47" s="645"/>
      <c r="E47" s="43">
        <v>2</v>
      </c>
      <c r="F47" s="434" t="s">
        <v>844</v>
      </c>
      <c r="G47" s="227">
        <v>2</v>
      </c>
      <c r="H47" s="555"/>
      <c r="I47" s="12"/>
    </row>
    <row r="48" spans="1:9" ht="62.25" customHeight="1" thickBot="1" x14ac:dyDescent="0.3">
      <c r="A48" s="550"/>
      <c r="B48" s="557"/>
      <c r="C48" s="646" t="s">
        <v>131</v>
      </c>
      <c r="D48" s="647"/>
      <c r="E48" s="33">
        <v>4</v>
      </c>
      <c r="F48" s="259" t="s">
        <v>783</v>
      </c>
      <c r="G48" s="260">
        <v>0</v>
      </c>
      <c r="H48" s="562"/>
      <c r="I48" s="12"/>
    </row>
    <row r="49" spans="1:8" ht="52.5" customHeight="1" thickBot="1" x14ac:dyDescent="0.3">
      <c r="A49" s="548" t="s">
        <v>132</v>
      </c>
      <c r="B49" s="648" t="s">
        <v>133</v>
      </c>
      <c r="C49" s="650" t="s">
        <v>135</v>
      </c>
      <c r="D49" s="651"/>
      <c r="E49" s="34">
        <v>1</v>
      </c>
      <c r="F49" s="431" t="s">
        <v>780</v>
      </c>
      <c r="G49" s="227"/>
      <c r="H49" s="554">
        <f>SUM(G49:G53)</f>
        <v>6</v>
      </c>
    </row>
    <row r="50" spans="1:8" ht="33" customHeight="1" thickBot="1" x14ac:dyDescent="0.3">
      <c r="A50" s="549"/>
      <c r="B50" s="649"/>
      <c r="C50" s="644" t="s">
        <v>136</v>
      </c>
      <c r="D50" s="645"/>
      <c r="E50" s="34">
        <v>2</v>
      </c>
      <c r="F50" s="432" t="s">
        <v>780</v>
      </c>
      <c r="G50" s="61"/>
      <c r="H50" s="555"/>
    </row>
    <row r="51" spans="1:8" ht="33" customHeight="1" thickBot="1" x14ac:dyDescent="0.3">
      <c r="A51" s="549"/>
      <c r="B51" s="649"/>
      <c r="C51" s="644" t="s">
        <v>137</v>
      </c>
      <c r="D51" s="645"/>
      <c r="E51" s="34">
        <v>4</v>
      </c>
      <c r="F51" s="250" t="s">
        <v>845</v>
      </c>
      <c r="G51" s="262">
        <v>4</v>
      </c>
      <c r="H51" s="555"/>
    </row>
    <row r="52" spans="1:8" ht="33" customHeight="1" thickBot="1" x14ac:dyDescent="0.3">
      <c r="A52" s="549"/>
      <c r="B52" s="649"/>
      <c r="C52" s="644" t="s">
        <v>138</v>
      </c>
      <c r="D52" s="645"/>
      <c r="E52" s="34">
        <v>2</v>
      </c>
      <c r="F52" s="250" t="s">
        <v>846</v>
      </c>
      <c r="G52" s="262">
        <v>2</v>
      </c>
      <c r="H52" s="555"/>
    </row>
    <row r="53" spans="1:8" ht="33" customHeight="1" thickBot="1" x14ac:dyDescent="0.3">
      <c r="A53" s="550"/>
      <c r="B53" s="557"/>
      <c r="C53" s="646" t="s">
        <v>139</v>
      </c>
      <c r="D53" s="647"/>
      <c r="E53" s="37">
        <v>4</v>
      </c>
      <c r="F53" s="266" t="s">
        <v>747</v>
      </c>
      <c r="G53" s="260">
        <v>0</v>
      </c>
      <c r="H53" s="562"/>
    </row>
    <row r="54" spans="1:8" ht="98.25" customHeight="1" thickBot="1" x14ac:dyDescent="0.3">
      <c r="A54" s="11" t="s">
        <v>140</v>
      </c>
      <c r="B54" s="566" t="s">
        <v>809</v>
      </c>
      <c r="C54" s="567"/>
      <c r="D54" s="568"/>
      <c r="E54" s="31">
        <v>2</v>
      </c>
      <c r="F54" s="462" t="s">
        <v>882</v>
      </c>
      <c r="G54" s="341">
        <v>2</v>
      </c>
      <c r="H54" s="79">
        <f>G54</f>
        <v>2</v>
      </c>
    </row>
    <row r="55" spans="1:8" ht="16.5" customHeight="1" x14ac:dyDescent="0.25">
      <c r="A55" s="9"/>
      <c r="B55" s="10"/>
      <c r="C55" s="10"/>
      <c r="D55" s="10"/>
      <c r="E55" s="53"/>
      <c r="F55" s="54" t="s">
        <v>647</v>
      </c>
      <c r="G55" s="55">
        <f>SUM(G46:G54)</f>
        <v>10</v>
      </c>
    </row>
    <row r="56" spans="1:8" x14ac:dyDescent="0.25">
      <c r="F56" s="248" t="s">
        <v>751</v>
      </c>
      <c r="G56" s="247">
        <f>SUM(E48,E51,E53,E54)</f>
        <v>14</v>
      </c>
      <c r="H56" s="485">
        <f>G55/G56</f>
        <v>0.7142857142857143</v>
      </c>
    </row>
    <row r="57" spans="1:8" x14ac:dyDescent="0.25">
      <c r="F57" s="54" t="s">
        <v>784</v>
      </c>
      <c r="G57" s="55">
        <f>SUM(G55,G39,G23,G14)</f>
        <v>29</v>
      </c>
    </row>
    <row r="58" spans="1:8" x14ac:dyDescent="0.25">
      <c r="F58" s="248" t="s">
        <v>785</v>
      </c>
      <c r="G58" s="247">
        <f>SUM(G56,G40,G24,G15)</f>
        <v>53</v>
      </c>
      <c r="H58" s="249">
        <f>G57/G58</f>
        <v>0.54716981132075471</v>
      </c>
    </row>
    <row r="59" spans="1:8" x14ac:dyDescent="0.25">
      <c r="F59" s="390" t="s">
        <v>786</v>
      </c>
      <c r="G59" s="267"/>
    </row>
  </sheetData>
  <mergeCells count="71">
    <mergeCell ref="B5:D5"/>
    <mergeCell ref="A1:F1"/>
    <mergeCell ref="A2:F2"/>
    <mergeCell ref="A3:E3"/>
    <mergeCell ref="F3:G3"/>
    <mergeCell ref="B4:D4"/>
    <mergeCell ref="A6:A9"/>
    <mergeCell ref="B6:D6"/>
    <mergeCell ref="H6:H9"/>
    <mergeCell ref="B7:D7"/>
    <mergeCell ref="B8:D8"/>
    <mergeCell ref="B9:D9"/>
    <mergeCell ref="H20:H22"/>
    <mergeCell ref="B21:B22"/>
    <mergeCell ref="C21:D21"/>
    <mergeCell ref="C22:D22"/>
    <mergeCell ref="A10:A13"/>
    <mergeCell ref="B10:B13"/>
    <mergeCell ref="C10:C11"/>
    <mergeCell ref="H10:H13"/>
    <mergeCell ref="A16:F16"/>
    <mergeCell ref="A17:F17"/>
    <mergeCell ref="A29:A33"/>
    <mergeCell ref="B29:B33"/>
    <mergeCell ref="C29:D29"/>
    <mergeCell ref="A18:E18"/>
    <mergeCell ref="F18:G18"/>
    <mergeCell ref="B19:D19"/>
    <mergeCell ref="A20:A22"/>
    <mergeCell ref="B20:D20"/>
    <mergeCell ref="A25:F25"/>
    <mergeCell ref="A26:F26"/>
    <mergeCell ref="A27:E27"/>
    <mergeCell ref="F27:G27"/>
    <mergeCell ref="B28:D28"/>
    <mergeCell ref="A34:A35"/>
    <mergeCell ref="B34:B35"/>
    <mergeCell ref="C34:D34"/>
    <mergeCell ref="H34:H35"/>
    <mergeCell ref="C35:D35"/>
    <mergeCell ref="H29:H33"/>
    <mergeCell ref="C30:D30"/>
    <mergeCell ref="C31:D31"/>
    <mergeCell ref="C32:D32"/>
    <mergeCell ref="C33:D33"/>
    <mergeCell ref="A42:F42"/>
    <mergeCell ref="A44:E44"/>
    <mergeCell ref="F44:G44"/>
    <mergeCell ref="B45:D45"/>
    <mergeCell ref="H37:H38"/>
    <mergeCell ref="C38:D38"/>
    <mergeCell ref="B36:D36"/>
    <mergeCell ref="A37:A38"/>
    <mergeCell ref="B37:B38"/>
    <mergeCell ref="C37:D37"/>
    <mergeCell ref="A41:F41"/>
    <mergeCell ref="B54:D54"/>
    <mergeCell ref="H46:H48"/>
    <mergeCell ref="C47:D47"/>
    <mergeCell ref="C48:D48"/>
    <mergeCell ref="A49:A53"/>
    <mergeCell ref="B49:B53"/>
    <mergeCell ref="C49:D49"/>
    <mergeCell ref="H49:H53"/>
    <mergeCell ref="C50:D50"/>
    <mergeCell ref="C51:D51"/>
    <mergeCell ref="C52:D52"/>
    <mergeCell ref="C53:D53"/>
    <mergeCell ref="A46:A48"/>
    <mergeCell ref="B46:B48"/>
    <mergeCell ref="C46:D46"/>
  </mergeCells>
  <conditionalFormatting sqref="B5">
    <cfRule type="cellIs" dxfId="352" priority="53" operator="equal">
      <formula>"PR"</formula>
    </cfRule>
  </conditionalFormatting>
  <conditionalFormatting sqref="B6">
    <cfRule type="cellIs" dxfId="351" priority="52" operator="equal">
      <formula>"PR"</formula>
    </cfRule>
  </conditionalFormatting>
  <conditionalFormatting sqref="B7:B8">
    <cfRule type="cellIs" dxfId="350" priority="51" operator="equal">
      <formula>"PR"</formula>
    </cfRule>
  </conditionalFormatting>
  <conditionalFormatting sqref="B9">
    <cfRule type="cellIs" dxfId="349" priority="50" operator="equal">
      <formula>"PR"</formula>
    </cfRule>
  </conditionalFormatting>
  <conditionalFormatting sqref="B21">
    <cfRule type="cellIs" dxfId="348" priority="49" operator="equal">
      <formula>"PR"</formula>
    </cfRule>
  </conditionalFormatting>
  <conditionalFormatting sqref="B20">
    <cfRule type="cellIs" dxfId="347" priority="48" operator="equal">
      <formula>"PR"</formula>
    </cfRule>
  </conditionalFormatting>
  <conditionalFormatting sqref="B54">
    <cfRule type="cellIs" dxfId="346" priority="43" operator="equal">
      <formula>"PR"</formula>
    </cfRule>
  </conditionalFormatting>
  <conditionalFormatting sqref="B34">
    <cfRule type="cellIs" dxfId="345" priority="47" operator="equal">
      <formula>"PR"</formula>
    </cfRule>
  </conditionalFormatting>
  <conditionalFormatting sqref="B36">
    <cfRule type="cellIs" dxfId="344" priority="46" operator="equal">
      <formula>"PR"</formula>
    </cfRule>
  </conditionalFormatting>
  <conditionalFormatting sqref="B37">
    <cfRule type="cellIs" dxfId="343" priority="45" operator="equal">
      <formula>"PR"</formula>
    </cfRule>
  </conditionalFormatting>
  <conditionalFormatting sqref="B46">
    <cfRule type="cellIs" dxfId="342" priority="44" operator="equal">
      <formula>"PR"</formula>
    </cfRule>
  </conditionalFormatting>
  <conditionalFormatting sqref="E5:E13 E20:E22 E29:E38 E46:E54 E15:E17 E24 E40:E43 E56:E1048576 E26">
    <cfRule type="cellIs" dxfId="341" priority="32" operator="equal">
      <formula>"PR"</formula>
    </cfRule>
  </conditionalFormatting>
  <conditionalFormatting sqref="E1:E2">
    <cfRule type="cellIs" dxfId="340" priority="30" operator="equal">
      <formula>"PR"</formula>
    </cfRule>
  </conditionalFormatting>
  <conditionalFormatting sqref="E4">
    <cfRule type="cellIs" dxfId="339" priority="24" operator="equal">
      <formula>"PR"</formula>
    </cfRule>
  </conditionalFormatting>
  <conditionalFormatting sqref="G4">
    <cfRule type="cellIs" dxfId="338" priority="23" operator="equal">
      <formula>"PR"</formula>
    </cfRule>
  </conditionalFormatting>
  <conditionalFormatting sqref="E19">
    <cfRule type="cellIs" dxfId="337" priority="22" operator="equal">
      <formula>"PR"</formula>
    </cfRule>
  </conditionalFormatting>
  <conditionalFormatting sqref="G19">
    <cfRule type="cellIs" dxfId="336" priority="21" operator="equal">
      <formula>"PR"</formula>
    </cfRule>
  </conditionalFormatting>
  <conditionalFormatting sqref="E28">
    <cfRule type="cellIs" dxfId="335" priority="20" operator="equal">
      <formula>"PR"</formula>
    </cfRule>
  </conditionalFormatting>
  <conditionalFormatting sqref="G28">
    <cfRule type="cellIs" dxfId="334" priority="19" operator="equal">
      <formula>"PR"</formula>
    </cfRule>
  </conditionalFormatting>
  <conditionalFormatting sqref="E45">
    <cfRule type="cellIs" dxfId="333" priority="18" operator="equal">
      <formula>"PR"</formula>
    </cfRule>
  </conditionalFormatting>
  <conditionalFormatting sqref="G45">
    <cfRule type="cellIs" dxfId="332" priority="17" operator="equal">
      <formula>"PR"</formula>
    </cfRule>
  </conditionalFormatting>
  <conditionalFormatting sqref="E14">
    <cfRule type="cellIs" dxfId="331" priority="8" operator="equal">
      <formula>"PR"</formula>
    </cfRule>
  </conditionalFormatting>
  <conditionalFormatting sqref="E23">
    <cfRule type="cellIs" dxfId="330" priority="7" operator="equal">
      <formula>"PR"</formula>
    </cfRule>
  </conditionalFormatting>
  <conditionalFormatting sqref="E39">
    <cfRule type="cellIs" dxfId="329" priority="6" operator="equal">
      <formula>"PR"</formula>
    </cfRule>
  </conditionalFormatting>
  <conditionalFormatting sqref="E55">
    <cfRule type="cellIs" dxfId="328" priority="5" operator="equal">
      <formula>"PR"</formula>
    </cfRule>
  </conditionalFormatting>
  <conditionalFormatting sqref="E25">
    <cfRule type="cellIs" dxfId="327" priority="1" operator="equal">
      <formula>"PR"</formula>
    </cfRule>
  </conditionalFormatting>
  <pageMargins left="0.70866141732283472" right="0.70866141732283472" top="0.74803149606299213" bottom="0.74803149606299213" header="0.31496062992125984" footer="0.31496062992125984"/>
  <pageSetup paperSize="9" scale="55" orientation="landscape" r:id="rId1"/>
  <rowBreaks count="2" manualBreakCount="2">
    <brk id="24" max="16383" man="1"/>
    <brk id="4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view="pageBreakPreview" topLeftCell="A2" zoomScale="95" zoomScaleNormal="59" zoomScaleSheetLayoutView="95" workbookViewId="0">
      <pane xSplit="1" topLeftCell="B1" activePane="topRight" state="frozen"/>
      <selection activeCell="B6" sqref="B6:D6"/>
      <selection pane="topRight" activeCell="G22" sqref="G22"/>
    </sheetView>
  </sheetViews>
  <sheetFormatPr baseColWidth="10" defaultRowHeight="15" x14ac:dyDescent="0.25"/>
  <cols>
    <col min="1" max="1" width="19.5703125" style="3" customWidth="1"/>
    <col min="2" max="2" width="38.5703125" style="1" customWidth="1"/>
    <col min="3" max="3" width="31.140625" style="1" customWidth="1"/>
    <col min="4" max="4" width="38.7109375" style="1" customWidth="1"/>
    <col min="5" max="5" width="6.85546875" style="27" customWidth="1"/>
    <col min="6" max="6" width="78.42578125" style="2" customWidth="1"/>
    <col min="7" max="7" width="8.5703125" style="2" customWidth="1"/>
    <col min="8" max="8" width="7.28515625" style="4" customWidth="1"/>
  </cols>
  <sheetData>
    <row r="1" spans="1:9" s="4" customFormat="1" ht="43.5" customHeight="1" thickBot="1" x14ac:dyDescent="0.3">
      <c r="A1" s="635" t="s">
        <v>737</v>
      </c>
      <c r="B1" s="636"/>
      <c r="C1" s="636"/>
      <c r="D1" s="636"/>
      <c r="E1" s="636"/>
      <c r="F1" s="636"/>
      <c r="G1" s="140"/>
      <c r="H1" s="110"/>
    </row>
    <row r="2" spans="1:9" s="52" customFormat="1" ht="24.75" customHeight="1" thickBot="1" x14ac:dyDescent="0.3">
      <c r="A2" s="637" t="s">
        <v>142</v>
      </c>
      <c r="B2" s="637"/>
      <c r="C2" s="637"/>
      <c r="D2" s="637"/>
      <c r="E2" s="637"/>
      <c r="F2" s="637"/>
      <c r="G2" s="141"/>
      <c r="H2" s="112"/>
    </row>
    <row r="3" spans="1:9" s="4" customFormat="1" ht="14.25" customHeight="1" thickBot="1" x14ac:dyDescent="0.3">
      <c r="A3" s="638" t="s">
        <v>644</v>
      </c>
      <c r="B3" s="639"/>
      <c r="C3" s="639"/>
      <c r="D3" s="639"/>
      <c r="E3" s="640"/>
      <c r="F3" s="641" t="s">
        <v>645</v>
      </c>
      <c r="G3" s="642"/>
      <c r="H3" s="110"/>
    </row>
    <row r="4" spans="1:9" s="51" customFormat="1" ht="10.5" customHeight="1" thickBot="1" x14ac:dyDescent="0.25">
      <c r="A4" s="113" t="s">
        <v>15</v>
      </c>
      <c r="B4" s="643" t="s">
        <v>15</v>
      </c>
      <c r="C4" s="643"/>
      <c r="D4" s="643"/>
      <c r="E4" s="113" t="s">
        <v>16</v>
      </c>
      <c r="F4" s="113" t="s">
        <v>646</v>
      </c>
      <c r="G4" s="113" t="s">
        <v>16</v>
      </c>
      <c r="H4" s="114"/>
    </row>
    <row r="5" spans="1:9" ht="111" customHeight="1" thickBot="1" x14ac:dyDescent="0.3">
      <c r="A5" s="142" t="s">
        <v>171</v>
      </c>
      <c r="B5" s="659" t="s">
        <v>721</v>
      </c>
      <c r="C5" s="660"/>
      <c r="D5" s="661"/>
      <c r="E5" s="143" t="s">
        <v>1</v>
      </c>
      <c r="F5" s="250" t="s">
        <v>983</v>
      </c>
      <c r="G5" s="251" t="s">
        <v>1</v>
      </c>
      <c r="H5" s="145" t="str">
        <f>G5</f>
        <v>PR</v>
      </c>
    </row>
    <row r="6" spans="1:9" ht="84" customHeight="1" thickBot="1" x14ac:dyDescent="0.3">
      <c r="A6" s="595" t="s">
        <v>172</v>
      </c>
      <c r="B6" s="598" t="s">
        <v>173</v>
      </c>
      <c r="C6" s="599"/>
      <c r="D6" s="600"/>
      <c r="E6" s="115">
        <v>1</v>
      </c>
      <c r="F6" s="259" t="s">
        <v>788</v>
      </c>
      <c r="G6" s="294">
        <v>0</v>
      </c>
      <c r="H6" s="601">
        <f>SUM(G6:G7)</f>
        <v>0</v>
      </c>
      <c r="I6" s="386"/>
    </row>
    <row r="7" spans="1:9" ht="34.5" customHeight="1" thickBot="1" x14ac:dyDescent="0.3">
      <c r="A7" s="597"/>
      <c r="B7" s="606" t="s">
        <v>722</v>
      </c>
      <c r="C7" s="607"/>
      <c r="D7" s="608"/>
      <c r="E7" s="117">
        <v>3</v>
      </c>
      <c r="F7" s="259" t="s">
        <v>788</v>
      </c>
      <c r="G7" s="226">
        <v>0</v>
      </c>
      <c r="H7" s="609"/>
      <c r="I7" s="385"/>
    </row>
    <row r="8" spans="1:9" ht="48" customHeight="1" thickBot="1" x14ac:dyDescent="0.3">
      <c r="A8" s="595" t="s">
        <v>174</v>
      </c>
      <c r="B8" s="598" t="s">
        <v>723</v>
      </c>
      <c r="C8" s="599"/>
      <c r="D8" s="600"/>
      <c r="E8" s="115">
        <v>3</v>
      </c>
      <c r="F8" s="250" t="s">
        <v>818</v>
      </c>
      <c r="G8" s="221">
        <v>3</v>
      </c>
      <c r="H8" s="601">
        <f>SUM(G8:G18)</f>
        <v>14</v>
      </c>
    </row>
    <row r="9" spans="1:9" ht="24.75" customHeight="1" thickBot="1" x14ac:dyDescent="0.3">
      <c r="A9" s="596"/>
      <c r="B9" s="610" t="s">
        <v>724</v>
      </c>
      <c r="C9" s="612" t="s">
        <v>175</v>
      </c>
      <c r="D9" s="613"/>
      <c r="E9" s="126">
        <v>1</v>
      </c>
      <c r="F9" s="144" t="s">
        <v>787</v>
      </c>
      <c r="G9" s="147"/>
      <c r="H9" s="602"/>
    </row>
    <row r="10" spans="1:9" ht="24.75" customHeight="1" thickBot="1" x14ac:dyDescent="0.3">
      <c r="A10" s="596"/>
      <c r="B10" s="622"/>
      <c r="C10" s="614" t="s">
        <v>176</v>
      </c>
      <c r="D10" s="615"/>
      <c r="E10" s="126">
        <v>2</v>
      </c>
      <c r="F10" s="144" t="s">
        <v>787</v>
      </c>
      <c r="G10" s="147"/>
      <c r="H10" s="602"/>
    </row>
    <row r="11" spans="1:9" ht="24.75" customHeight="1" thickBot="1" x14ac:dyDescent="0.3">
      <c r="A11" s="596"/>
      <c r="B11" s="622"/>
      <c r="C11" s="614" t="s">
        <v>177</v>
      </c>
      <c r="D11" s="615"/>
      <c r="E11" s="126">
        <v>3</v>
      </c>
      <c r="F11" s="144" t="s">
        <v>787</v>
      </c>
      <c r="G11" s="147"/>
      <c r="H11" s="602"/>
    </row>
    <row r="12" spans="1:9" ht="24.75" customHeight="1" thickBot="1" x14ac:dyDescent="0.3">
      <c r="A12" s="596"/>
      <c r="B12" s="622"/>
      <c r="C12" s="614" t="s">
        <v>178</v>
      </c>
      <c r="D12" s="615"/>
      <c r="E12" s="126">
        <v>4</v>
      </c>
      <c r="F12" s="144" t="s">
        <v>787</v>
      </c>
      <c r="G12" s="147"/>
      <c r="H12" s="602"/>
    </row>
    <row r="13" spans="1:9" ht="24.75" customHeight="1" thickBot="1" x14ac:dyDescent="0.3">
      <c r="A13" s="596"/>
      <c r="B13" s="622"/>
      <c r="C13" s="614" t="s">
        <v>179</v>
      </c>
      <c r="D13" s="615"/>
      <c r="E13" s="126">
        <v>5</v>
      </c>
      <c r="F13" s="144" t="s">
        <v>787</v>
      </c>
      <c r="G13" s="222"/>
      <c r="H13" s="602"/>
    </row>
    <row r="14" spans="1:9" ht="24.75" customHeight="1" thickBot="1" x14ac:dyDescent="0.3">
      <c r="A14" s="596"/>
      <c r="B14" s="626"/>
      <c r="C14" s="629" t="s">
        <v>180</v>
      </c>
      <c r="D14" s="630"/>
      <c r="E14" s="125">
        <v>6</v>
      </c>
      <c r="F14" s="268" t="s">
        <v>984</v>
      </c>
      <c r="G14" s="221">
        <v>6</v>
      </c>
      <c r="H14" s="602"/>
    </row>
    <row r="15" spans="1:9" ht="19.5" customHeight="1" thickBot="1" x14ac:dyDescent="0.3">
      <c r="A15" s="549"/>
      <c r="B15" s="556" t="s">
        <v>185</v>
      </c>
      <c r="C15" s="654" t="s">
        <v>181</v>
      </c>
      <c r="D15" s="655"/>
      <c r="E15" s="35">
        <v>1</v>
      </c>
      <c r="F15" s="144" t="s">
        <v>787</v>
      </c>
      <c r="G15" s="61"/>
      <c r="H15" s="555"/>
    </row>
    <row r="16" spans="1:9" ht="19.5" customHeight="1" thickBot="1" x14ac:dyDescent="0.3">
      <c r="A16" s="549"/>
      <c r="B16" s="649"/>
      <c r="C16" s="644" t="s">
        <v>182</v>
      </c>
      <c r="D16" s="645"/>
      <c r="E16" s="38">
        <v>2</v>
      </c>
      <c r="F16" s="144" t="s">
        <v>787</v>
      </c>
      <c r="G16" s="61"/>
      <c r="H16" s="555"/>
    </row>
    <row r="17" spans="1:9" ht="19.5" customHeight="1" thickBot="1" x14ac:dyDescent="0.3">
      <c r="A17" s="549"/>
      <c r="B17" s="649"/>
      <c r="C17" s="644" t="s">
        <v>183</v>
      </c>
      <c r="D17" s="645"/>
      <c r="E17" s="38">
        <v>4</v>
      </c>
      <c r="F17" s="144" t="s">
        <v>787</v>
      </c>
      <c r="G17" s="262"/>
      <c r="H17" s="555"/>
    </row>
    <row r="18" spans="1:9" ht="19.5" customHeight="1" thickBot="1" x14ac:dyDescent="0.3">
      <c r="A18" s="550"/>
      <c r="B18" s="557"/>
      <c r="C18" s="646" t="s">
        <v>184</v>
      </c>
      <c r="D18" s="647"/>
      <c r="E18" s="33">
        <v>5</v>
      </c>
      <c r="F18" s="268" t="s">
        <v>985</v>
      </c>
      <c r="G18" s="262">
        <v>5</v>
      </c>
      <c r="H18" s="562"/>
    </row>
    <row r="19" spans="1:9" ht="105" customHeight="1" thickBot="1" x14ac:dyDescent="0.3">
      <c r="A19" s="11" t="s">
        <v>186</v>
      </c>
      <c r="B19" s="566" t="s">
        <v>187</v>
      </c>
      <c r="C19" s="567"/>
      <c r="D19" s="568"/>
      <c r="E19" s="31">
        <v>3</v>
      </c>
      <c r="F19" s="269" t="s">
        <v>986</v>
      </c>
      <c r="G19" s="230">
        <v>3</v>
      </c>
      <c r="H19" s="79">
        <f>G19</f>
        <v>3</v>
      </c>
    </row>
    <row r="20" spans="1:9" ht="16.5" customHeight="1" x14ac:dyDescent="0.25">
      <c r="A20" s="9"/>
      <c r="B20" s="10"/>
      <c r="C20" s="10"/>
      <c r="D20" s="10"/>
      <c r="E20" s="53"/>
      <c r="F20" s="54" t="s">
        <v>647</v>
      </c>
      <c r="G20" s="55">
        <f>SUM(G5:G19)</f>
        <v>17</v>
      </c>
    </row>
    <row r="21" spans="1:9" x14ac:dyDescent="0.25">
      <c r="F21" s="248" t="s">
        <v>751</v>
      </c>
      <c r="G21" s="247">
        <f>SUM(E6:E8,E14,E18,E19)</f>
        <v>21</v>
      </c>
    </row>
    <row r="22" spans="1:9" ht="15" customHeight="1" x14ac:dyDescent="0.25">
      <c r="A22" s="652" t="s">
        <v>737</v>
      </c>
      <c r="B22" s="652"/>
      <c r="C22" s="652"/>
      <c r="D22" s="652"/>
      <c r="E22" s="652"/>
      <c r="F22" s="652"/>
      <c r="G22" s="26"/>
    </row>
    <row r="23" spans="1:9" ht="24.75" customHeight="1" thickBot="1" x14ac:dyDescent="0.3">
      <c r="A23" s="570" t="s">
        <v>143</v>
      </c>
      <c r="B23" s="570"/>
      <c r="C23" s="570"/>
      <c r="D23" s="570"/>
      <c r="E23" s="570"/>
      <c r="F23" s="570"/>
      <c r="G23"/>
    </row>
    <row r="24" spans="1:9" s="4" customFormat="1" ht="14.25" customHeight="1" thickBot="1" x14ac:dyDescent="0.3">
      <c r="A24" s="571" t="s">
        <v>644</v>
      </c>
      <c r="B24" s="572"/>
      <c r="C24" s="572"/>
      <c r="D24" s="572"/>
      <c r="E24" s="573"/>
      <c r="F24" s="574" t="s">
        <v>645</v>
      </c>
      <c r="G24" s="575"/>
    </row>
    <row r="25" spans="1:9" s="51" customFormat="1" ht="10.5" customHeight="1" thickBot="1" x14ac:dyDescent="0.25">
      <c r="A25" s="50" t="s">
        <v>15</v>
      </c>
      <c r="B25" s="576" t="s">
        <v>15</v>
      </c>
      <c r="C25" s="576"/>
      <c r="D25" s="576"/>
      <c r="E25" s="50" t="s">
        <v>16</v>
      </c>
      <c r="F25" s="50" t="s">
        <v>646</v>
      </c>
      <c r="G25" s="50" t="s">
        <v>16</v>
      </c>
      <c r="H25" s="76"/>
    </row>
    <row r="26" spans="1:9" ht="62.25" customHeight="1" thickBot="1" x14ac:dyDescent="0.3">
      <c r="A26" s="548" t="s">
        <v>188</v>
      </c>
      <c r="B26" s="551" t="s">
        <v>189</v>
      </c>
      <c r="C26" s="552"/>
      <c r="D26" s="553"/>
      <c r="E26" s="36">
        <v>1</v>
      </c>
      <c r="F26" s="270" t="s">
        <v>789</v>
      </c>
      <c r="G26" s="271" t="s">
        <v>743</v>
      </c>
      <c r="H26" s="555">
        <f>SUM(G26:G27)</f>
        <v>0</v>
      </c>
    </row>
    <row r="27" spans="1:9" ht="62.25" customHeight="1" thickBot="1" x14ac:dyDescent="0.3">
      <c r="A27" s="550"/>
      <c r="B27" s="563" t="s">
        <v>190</v>
      </c>
      <c r="C27" s="564"/>
      <c r="D27" s="565"/>
      <c r="E27" s="37">
        <v>2</v>
      </c>
      <c r="F27" s="270" t="s">
        <v>790</v>
      </c>
      <c r="G27" s="234" t="s">
        <v>743</v>
      </c>
      <c r="H27" s="562"/>
    </row>
    <row r="28" spans="1:9" ht="105" customHeight="1" thickBot="1" x14ac:dyDescent="0.3">
      <c r="A28" s="11" t="s">
        <v>191</v>
      </c>
      <c r="B28" s="566" t="s">
        <v>192</v>
      </c>
      <c r="C28" s="567"/>
      <c r="D28" s="568"/>
      <c r="E28" s="31">
        <v>1</v>
      </c>
      <c r="F28" s="250" t="s">
        <v>987</v>
      </c>
      <c r="G28" s="230">
        <v>1</v>
      </c>
      <c r="H28" s="78">
        <f>G28</f>
        <v>1</v>
      </c>
    </row>
    <row r="29" spans="1:9" ht="36" customHeight="1" thickBot="1" x14ac:dyDescent="0.3">
      <c r="A29" s="548" t="s">
        <v>193</v>
      </c>
      <c r="B29" s="551" t="s">
        <v>194</v>
      </c>
      <c r="C29" s="552"/>
      <c r="D29" s="553"/>
      <c r="E29" s="36">
        <v>2</v>
      </c>
      <c r="F29" s="387" t="s">
        <v>788</v>
      </c>
      <c r="G29" s="388">
        <v>0</v>
      </c>
      <c r="H29" s="554">
        <f>SUM(G29:G31)</f>
        <v>2</v>
      </c>
    </row>
    <row r="30" spans="1:9" ht="21.75" customHeight="1" thickBot="1" x14ac:dyDescent="0.3">
      <c r="A30" s="549"/>
      <c r="B30" s="556" t="s">
        <v>195</v>
      </c>
      <c r="C30" s="654" t="s">
        <v>196</v>
      </c>
      <c r="D30" s="655"/>
      <c r="E30" s="34">
        <v>2</v>
      </c>
      <c r="F30" s="250" t="s">
        <v>988</v>
      </c>
      <c r="G30" s="97">
        <v>2</v>
      </c>
      <c r="H30" s="555"/>
      <c r="I30" s="12"/>
    </row>
    <row r="31" spans="1:9" ht="21.75" customHeight="1" thickBot="1" x14ac:dyDescent="0.3">
      <c r="A31" s="550"/>
      <c r="B31" s="557"/>
      <c r="C31" s="646" t="s">
        <v>197</v>
      </c>
      <c r="D31" s="647"/>
      <c r="E31" s="33">
        <v>1</v>
      </c>
      <c r="F31" s="270" t="s">
        <v>989</v>
      </c>
      <c r="G31" s="234" t="s">
        <v>743</v>
      </c>
      <c r="H31" s="562"/>
      <c r="I31" s="12"/>
    </row>
    <row r="32" spans="1:9" ht="66" customHeight="1" thickBot="1" x14ac:dyDescent="0.3">
      <c r="A32" s="11" t="s">
        <v>198</v>
      </c>
      <c r="B32" s="566" t="s">
        <v>199</v>
      </c>
      <c r="C32" s="567"/>
      <c r="D32" s="568"/>
      <c r="E32" s="31">
        <v>2</v>
      </c>
      <c r="F32" s="250" t="s">
        <v>990</v>
      </c>
      <c r="G32" s="230">
        <v>2</v>
      </c>
      <c r="H32" s="78">
        <f>G32</f>
        <v>2</v>
      </c>
    </row>
    <row r="33" spans="1:8" ht="66" customHeight="1" thickBot="1" x14ac:dyDescent="0.3">
      <c r="A33" s="11" t="s">
        <v>200</v>
      </c>
      <c r="B33" s="566" t="s">
        <v>201</v>
      </c>
      <c r="C33" s="567"/>
      <c r="D33" s="568"/>
      <c r="E33" s="31">
        <v>2</v>
      </c>
      <c r="F33" s="259" t="s">
        <v>747</v>
      </c>
      <c r="G33" s="264">
        <v>0</v>
      </c>
      <c r="H33" s="79">
        <f>G33</f>
        <v>0</v>
      </c>
    </row>
    <row r="34" spans="1:8" ht="16.5" customHeight="1" x14ac:dyDescent="0.25">
      <c r="A34" s="9"/>
      <c r="B34" s="10"/>
      <c r="C34" s="10"/>
      <c r="D34" s="10"/>
      <c r="E34" s="53"/>
      <c r="F34" s="54" t="s">
        <v>647</v>
      </c>
      <c r="G34" s="55">
        <f>SUM(G26:G33)</f>
        <v>5</v>
      </c>
    </row>
    <row r="35" spans="1:8" x14ac:dyDescent="0.25">
      <c r="F35" s="248" t="s">
        <v>751</v>
      </c>
      <c r="G35" s="247">
        <f>SUM(E28:E33)-E31</f>
        <v>9</v>
      </c>
    </row>
    <row r="36" spans="1:8" ht="15" customHeight="1" x14ac:dyDescent="0.25">
      <c r="A36" s="652" t="s">
        <v>737</v>
      </c>
      <c r="B36" s="652"/>
      <c r="C36" s="652"/>
      <c r="D36" s="652"/>
      <c r="E36" s="652"/>
      <c r="F36" s="652"/>
      <c r="G36" s="26"/>
    </row>
    <row r="37" spans="1:8" ht="24.75" customHeight="1" thickBot="1" x14ac:dyDescent="0.3">
      <c r="A37" s="570" t="s">
        <v>144</v>
      </c>
      <c r="B37" s="570"/>
      <c r="C37" s="570"/>
      <c r="D37" s="570"/>
      <c r="E37" s="570"/>
      <c r="F37" s="570"/>
      <c r="G37"/>
    </row>
    <row r="38" spans="1:8" s="4" customFormat="1" ht="14.25" customHeight="1" thickBot="1" x14ac:dyDescent="0.3">
      <c r="A38" s="571" t="s">
        <v>644</v>
      </c>
      <c r="B38" s="572"/>
      <c r="C38" s="572"/>
      <c r="D38" s="572"/>
      <c r="E38" s="573"/>
      <c r="F38" s="574" t="s">
        <v>645</v>
      </c>
      <c r="G38" s="575"/>
    </row>
    <row r="39" spans="1:8" s="51" customFormat="1" ht="10.5" customHeight="1" thickBot="1" x14ac:dyDescent="0.25">
      <c r="A39" s="50" t="s">
        <v>15</v>
      </c>
      <c r="B39" s="576" t="s">
        <v>15</v>
      </c>
      <c r="C39" s="576"/>
      <c r="D39" s="576"/>
      <c r="E39" s="50" t="s">
        <v>16</v>
      </c>
      <c r="F39" s="50" t="s">
        <v>646</v>
      </c>
      <c r="G39" s="50" t="s">
        <v>16</v>
      </c>
      <c r="H39" s="76"/>
    </row>
    <row r="40" spans="1:8" ht="66" customHeight="1" thickBot="1" x14ac:dyDescent="0.3">
      <c r="A40" s="11" t="s">
        <v>202</v>
      </c>
      <c r="B40" s="566" t="s">
        <v>203</v>
      </c>
      <c r="C40" s="567"/>
      <c r="D40" s="568"/>
      <c r="E40" s="31">
        <v>2</v>
      </c>
      <c r="F40" s="268" t="s">
        <v>992</v>
      </c>
      <c r="G40" s="230">
        <v>2</v>
      </c>
      <c r="H40" s="80">
        <f>G40</f>
        <v>2</v>
      </c>
    </row>
    <row r="41" spans="1:8" ht="66" customHeight="1" thickBot="1" x14ac:dyDescent="0.3">
      <c r="A41" s="11" t="s">
        <v>204</v>
      </c>
      <c r="B41" s="566" t="s">
        <v>205</v>
      </c>
      <c r="C41" s="567"/>
      <c r="D41" s="568"/>
      <c r="E41" s="31">
        <v>2</v>
      </c>
      <c r="F41" s="268" t="s">
        <v>991</v>
      </c>
      <c r="G41" s="230">
        <v>2</v>
      </c>
      <c r="H41" s="78">
        <f>G41</f>
        <v>2</v>
      </c>
    </row>
    <row r="42" spans="1:8" ht="66" customHeight="1" thickBot="1" x14ac:dyDescent="0.3">
      <c r="A42" s="11" t="s">
        <v>206</v>
      </c>
      <c r="B42" s="566" t="s">
        <v>207</v>
      </c>
      <c r="C42" s="567"/>
      <c r="D42" s="568"/>
      <c r="E42" s="31">
        <v>2</v>
      </c>
      <c r="F42" s="259" t="s">
        <v>747</v>
      </c>
      <c r="G42" s="264">
        <v>0</v>
      </c>
      <c r="H42" s="79">
        <f>G42</f>
        <v>0</v>
      </c>
    </row>
    <row r="43" spans="1:8" ht="16.5" customHeight="1" x14ac:dyDescent="0.25">
      <c r="A43" s="9"/>
      <c r="B43" s="10"/>
      <c r="C43" s="10"/>
      <c r="D43" s="10"/>
      <c r="E43" s="53"/>
      <c r="F43" s="54" t="s">
        <v>647</v>
      </c>
      <c r="G43" s="55">
        <f>SUM(G40:G42)</f>
        <v>4</v>
      </c>
    </row>
    <row r="44" spans="1:8" x14ac:dyDescent="0.25">
      <c r="F44" s="248" t="s">
        <v>751</v>
      </c>
      <c r="G44" s="247">
        <f>SUM(E40:E42)</f>
        <v>6</v>
      </c>
    </row>
    <row r="46" spans="1:8" x14ac:dyDescent="0.25">
      <c r="F46" s="54" t="s">
        <v>777</v>
      </c>
      <c r="G46" s="55">
        <f>SUM(G43,G34,G20)</f>
        <v>26</v>
      </c>
    </row>
    <row r="47" spans="1:8" x14ac:dyDescent="0.25">
      <c r="F47" s="248" t="s">
        <v>778</v>
      </c>
      <c r="G47" s="247">
        <f>SUM(G44,G35,G21)</f>
        <v>36</v>
      </c>
      <c r="H47" s="391">
        <f>G46/G47</f>
        <v>0.72222222222222221</v>
      </c>
    </row>
    <row r="48" spans="1:8" x14ac:dyDescent="0.25">
      <c r="F48" s="390" t="s">
        <v>791</v>
      </c>
      <c r="G48" s="94"/>
    </row>
  </sheetData>
  <mergeCells count="52">
    <mergeCell ref="A1:F1"/>
    <mergeCell ref="A2:F2"/>
    <mergeCell ref="A3:E3"/>
    <mergeCell ref="F3:G3"/>
    <mergeCell ref="B4:D4"/>
    <mergeCell ref="B5:D5"/>
    <mergeCell ref="A6:A7"/>
    <mergeCell ref="B6:D6"/>
    <mergeCell ref="H6:H7"/>
    <mergeCell ref="B7:D7"/>
    <mergeCell ref="B19:D19"/>
    <mergeCell ref="A8:A18"/>
    <mergeCell ref="B8:D8"/>
    <mergeCell ref="H8:H18"/>
    <mergeCell ref="B9:B14"/>
    <mergeCell ref="C9:D9"/>
    <mergeCell ref="C10:D10"/>
    <mergeCell ref="C11:D11"/>
    <mergeCell ref="C12:D12"/>
    <mergeCell ref="C13:D13"/>
    <mergeCell ref="C14:D14"/>
    <mergeCell ref="B15:B18"/>
    <mergeCell ref="C15:D15"/>
    <mergeCell ref="C16:D16"/>
    <mergeCell ref="C17:D17"/>
    <mergeCell ref="C18:D18"/>
    <mergeCell ref="A22:F22"/>
    <mergeCell ref="A23:F23"/>
    <mergeCell ref="A24:E24"/>
    <mergeCell ref="F24:G24"/>
    <mergeCell ref="B25:D25"/>
    <mergeCell ref="H26:H27"/>
    <mergeCell ref="B27:D27"/>
    <mergeCell ref="B28:D28"/>
    <mergeCell ref="A29:A31"/>
    <mergeCell ref="B29:D29"/>
    <mergeCell ref="H29:H31"/>
    <mergeCell ref="B30:B31"/>
    <mergeCell ref="C30:D30"/>
    <mergeCell ref="C31:D31"/>
    <mergeCell ref="A26:A27"/>
    <mergeCell ref="B26:D26"/>
    <mergeCell ref="B39:D39"/>
    <mergeCell ref="B40:D40"/>
    <mergeCell ref="B41:D41"/>
    <mergeCell ref="B42:D42"/>
    <mergeCell ref="B32:D32"/>
    <mergeCell ref="B33:D33"/>
    <mergeCell ref="A36:F36"/>
    <mergeCell ref="A37:F37"/>
    <mergeCell ref="A38:E38"/>
    <mergeCell ref="F38:G38"/>
  </mergeCells>
  <conditionalFormatting sqref="B5">
    <cfRule type="cellIs" dxfId="326" priority="67" operator="equal">
      <formula>"PR"</formula>
    </cfRule>
  </conditionalFormatting>
  <conditionalFormatting sqref="B6:B7">
    <cfRule type="cellIs" dxfId="325" priority="66" operator="equal">
      <formula>"PR"</formula>
    </cfRule>
  </conditionalFormatting>
  <conditionalFormatting sqref="B19">
    <cfRule type="cellIs" dxfId="324" priority="65" operator="equal">
      <formula>"PR"</formula>
    </cfRule>
  </conditionalFormatting>
  <conditionalFormatting sqref="B26:B27">
    <cfRule type="cellIs" dxfId="323" priority="64" operator="equal">
      <formula>"PR"</formula>
    </cfRule>
  </conditionalFormatting>
  <conditionalFormatting sqref="B28">
    <cfRule type="cellIs" dxfId="322" priority="63" operator="equal">
      <formula>"PR"</formula>
    </cfRule>
  </conditionalFormatting>
  <conditionalFormatting sqref="B30">
    <cfRule type="cellIs" dxfId="321" priority="62" operator="equal">
      <formula>"PR"</formula>
    </cfRule>
  </conditionalFormatting>
  <conditionalFormatting sqref="B29">
    <cfRule type="cellIs" dxfId="320" priority="61" operator="equal">
      <formula>"PR"</formula>
    </cfRule>
  </conditionalFormatting>
  <conditionalFormatting sqref="B32">
    <cfRule type="cellIs" dxfId="319" priority="60" operator="equal">
      <formula>"PR"</formula>
    </cfRule>
  </conditionalFormatting>
  <conditionalFormatting sqref="B33">
    <cfRule type="cellIs" dxfId="318" priority="59" operator="equal">
      <formula>"PR"</formula>
    </cfRule>
  </conditionalFormatting>
  <conditionalFormatting sqref="B40:B42">
    <cfRule type="cellIs" dxfId="317" priority="58" operator="equal">
      <formula>"PR"</formula>
    </cfRule>
  </conditionalFormatting>
  <conditionalFormatting sqref="E5:E19 E26:E33 E40:E42 E21:E23 E35 E44:E1048576 E37">
    <cfRule type="cellIs" dxfId="316" priority="43" operator="equal">
      <formula>"PR"</formula>
    </cfRule>
  </conditionalFormatting>
  <conditionalFormatting sqref="E1:E2">
    <cfRule type="cellIs" dxfId="315" priority="40" operator="equal">
      <formula>"PR"</formula>
    </cfRule>
  </conditionalFormatting>
  <conditionalFormatting sqref="E4">
    <cfRule type="cellIs" dxfId="314" priority="26" operator="equal">
      <formula>"PR"</formula>
    </cfRule>
  </conditionalFormatting>
  <conditionalFormatting sqref="G4">
    <cfRule type="cellIs" dxfId="313" priority="25" operator="equal">
      <formula>"PR"</formula>
    </cfRule>
  </conditionalFormatting>
  <conditionalFormatting sqref="E25">
    <cfRule type="cellIs" dxfId="312" priority="24" operator="equal">
      <formula>"PR"</formula>
    </cfRule>
  </conditionalFormatting>
  <conditionalFormatting sqref="G25">
    <cfRule type="cellIs" dxfId="311" priority="23" operator="equal">
      <formula>"PR"</formula>
    </cfRule>
  </conditionalFormatting>
  <conditionalFormatting sqref="E39">
    <cfRule type="cellIs" dxfId="310" priority="22" operator="equal">
      <formula>"PR"</formula>
    </cfRule>
  </conditionalFormatting>
  <conditionalFormatting sqref="G39">
    <cfRule type="cellIs" dxfId="309" priority="21" operator="equal">
      <formula>"PR"</formula>
    </cfRule>
  </conditionalFormatting>
  <conditionalFormatting sqref="E20">
    <cfRule type="cellIs" dxfId="308" priority="8" operator="equal">
      <formula>"PR"</formula>
    </cfRule>
  </conditionalFormatting>
  <conditionalFormatting sqref="E34">
    <cfRule type="cellIs" dxfId="307" priority="7" operator="equal">
      <formula>"PR"</formula>
    </cfRule>
  </conditionalFormatting>
  <conditionalFormatting sqref="E43">
    <cfRule type="cellIs" dxfId="306" priority="6" operator="equal">
      <formula>"PR"</formula>
    </cfRule>
  </conditionalFormatting>
  <conditionalFormatting sqref="E36">
    <cfRule type="cellIs" dxfId="305" priority="1" operator="equal">
      <formula>"PR"</formula>
    </cfRule>
  </conditionalFormatting>
  <pageMargins left="0.70866141732283472" right="0.70866141732283472" top="0.74803149606299213" bottom="0.74803149606299213" header="0.31496062992125984" footer="0.31496062992125984"/>
  <pageSetup paperSize="9" scale="55" orientation="landscape" r:id="rId1"/>
  <rowBreaks count="1" manualBreakCount="1">
    <brk id="21"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view="pageBreakPreview" topLeftCell="A14" zoomScale="93" zoomScaleNormal="52" zoomScaleSheetLayoutView="93" workbookViewId="0">
      <pane xSplit="1" topLeftCell="B1" activePane="topRight" state="frozen"/>
      <selection activeCell="B6" sqref="B6:D6"/>
      <selection pane="topRight" activeCell="G17" sqref="G17"/>
    </sheetView>
  </sheetViews>
  <sheetFormatPr baseColWidth="10" defaultRowHeight="15" x14ac:dyDescent="0.25"/>
  <cols>
    <col min="1" max="1" width="19.5703125" style="3" customWidth="1"/>
    <col min="2" max="2" width="38.5703125" style="1" customWidth="1"/>
    <col min="3" max="3" width="31.140625" style="1" customWidth="1"/>
    <col min="4" max="4" width="38.7109375" style="1" customWidth="1"/>
    <col min="5" max="5" width="6.85546875" style="27" customWidth="1"/>
    <col min="6" max="6" width="78.42578125" style="2" customWidth="1"/>
    <col min="7" max="7" width="8.5703125" style="2" customWidth="1"/>
    <col min="8" max="8" width="7.28515625" style="4" customWidth="1"/>
  </cols>
  <sheetData>
    <row r="1" spans="1:8" s="4" customFormat="1" ht="43.5" customHeight="1" thickBot="1" x14ac:dyDescent="0.3">
      <c r="A1" s="635" t="s">
        <v>730</v>
      </c>
      <c r="B1" s="636"/>
      <c r="C1" s="636"/>
      <c r="D1" s="636"/>
      <c r="E1" s="636"/>
      <c r="F1" s="636"/>
      <c r="G1" s="140"/>
      <c r="H1" s="110"/>
    </row>
    <row r="2" spans="1:8" s="52" customFormat="1" ht="24.75" customHeight="1" thickBot="1" x14ac:dyDescent="0.3">
      <c r="A2" s="637" t="s">
        <v>145</v>
      </c>
      <c r="B2" s="637"/>
      <c r="C2" s="637"/>
      <c r="D2" s="637"/>
      <c r="E2" s="637"/>
      <c r="F2" s="637"/>
      <c r="G2" s="141"/>
      <c r="H2" s="112"/>
    </row>
    <row r="3" spans="1:8" s="4" customFormat="1" ht="14.25" customHeight="1" thickBot="1" x14ac:dyDescent="0.3">
      <c r="A3" s="638" t="s">
        <v>644</v>
      </c>
      <c r="B3" s="639"/>
      <c r="C3" s="639"/>
      <c r="D3" s="639"/>
      <c r="E3" s="640"/>
      <c r="F3" s="641" t="s">
        <v>645</v>
      </c>
      <c r="G3" s="642"/>
      <c r="H3" s="110"/>
    </row>
    <row r="4" spans="1:8" s="51" customFormat="1" ht="10.5" customHeight="1" thickBot="1" x14ac:dyDescent="0.25">
      <c r="A4" s="113" t="s">
        <v>15</v>
      </c>
      <c r="B4" s="643" t="s">
        <v>15</v>
      </c>
      <c r="C4" s="643"/>
      <c r="D4" s="643"/>
      <c r="E4" s="113" t="s">
        <v>16</v>
      </c>
      <c r="F4" s="113" t="s">
        <v>646</v>
      </c>
      <c r="G4" s="113" t="s">
        <v>16</v>
      </c>
      <c r="H4" s="114"/>
    </row>
    <row r="5" spans="1:8" ht="84.75" customHeight="1" thickBot="1" x14ac:dyDescent="0.3">
      <c r="A5" s="142" t="s">
        <v>209</v>
      </c>
      <c r="B5" s="659" t="s">
        <v>208</v>
      </c>
      <c r="C5" s="660"/>
      <c r="D5" s="661"/>
      <c r="E5" s="143" t="s">
        <v>1</v>
      </c>
      <c r="F5" s="438" t="s">
        <v>952</v>
      </c>
      <c r="G5" s="251" t="s">
        <v>1</v>
      </c>
      <c r="H5" s="145" t="str">
        <f>G5</f>
        <v>PR</v>
      </c>
    </row>
    <row r="6" spans="1:8" ht="62.25" customHeight="1" thickBot="1" x14ac:dyDescent="0.3">
      <c r="A6" s="595" t="s">
        <v>210</v>
      </c>
      <c r="B6" s="598" t="s">
        <v>823</v>
      </c>
      <c r="C6" s="599"/>
      <c r="D6" s="600"/>
      <c r="E6" s="115">
        <v>2</v>
      </c>
      <c r="F6" s="437" t="s">
        <v>953</v>
      </c>
      <c r="G6" s="507">
        <v>2</v>
      </c>
      <c r="H6" s="601">
        <f>SUM(G6:G8)</f>
        <v>2</v>
      </c>
    </row>
    <row r="7" spans="1:8" ht="62.25" customHeight="1" x14ac:dyDescent="0.25">
      <c r="A7" s="596"/>
      <c r="B7" s="603" t="s">
        <v>714</v>
      </c>
      <c r="C7" s="604"/>
      <c r="D7" s="605"/>
      <c r="E7" s="129">
        <v>1</v>
      </c>
      <c r="F7" s="272" t="s">
        <v>747</v>
      </c>
      <c r="G7" s="225">
        <v>0</v>
      </c>
      <c r="H7" s="602"/>
    </row>
    <row r="8" spans="1:8" ht="123" customHeight="1" thickBot="1" x14ac:dyDescent="0.3">
      <c r="A8" s="597"/>
      <c r="B8" s="606" t="s">
        <v>715</v>
      </c>
      <c r="C8" s="607"/>
      <c r="D8" s="608"/>
      <c r="E8" s="117">
        <v>2</v>
      </c>
      <c r="F8" s="273" t="s">
        <v>792</v>
      </c>
      <c r="G8" s="226">
        <v>0</v>
      </c>
      <c r="H8" s="609"/>
    </row>
    <row r="9" spans="1:8" ht="52.5" customHeight="1" thickBot="1" x14ac:dyDescent="0.3">
      <c r="A9" s="595" t="s">
        <v>211</v>
      </c>
      <c r="B9" s="678" t="s">
        <v>212</v>
      </c>
      <c r="C9" s="625" t="s">
        <v>716</v>
      </c>
      <c r="D9" s="149" t="s">
        <v>717</v>
      </c>
      <c r="E9" s="115">
        <v>1</v>
      </c>
      <c r="F9" s="274" t="s">
        <v>793</v>
      </c>
      <c r="G9" s="275" t="s">
        <v>743</v>
      </c>
      <c r="H9" s="601">
        <f>SUM(G9:G14)</f>
        <v>0</v>
      </c>
    </row>
    <row r="10" spans="1:8" ht="52.5" customHeight="1" thickBot="1" x14ac:dyDescent="0.3">
      <c r="A10" s="596"/>
      <c r="B10" s="679"/>
      <c r="C10" s="626"/>
      <c r="D10" s="178" t="s">
        <v>718</v>
      </c>
      <c r="E10" s="119">
        <v>2</v>
      </c>
      <c r="F10" s="274" t="s">
        <v>793</v>
      </c>
      <c r="G10" s="275" t="s">
        <v>743</v>
      </c>
      <c r="H10" s="602"/>
    </row>
    <row r="11" spans="1:8" ht="51" customHeight="1" thickBot="1" x14ac:dyDescent="0.3">
      <c r="A11" s="596"/>
      <c r="B11" s="680" t="s">
        <v>213</v>
      </c>
      <c r="C11" s="610" t="s">
        <v>716</v>
      </c>
      <c r="D11" s="177" t="s">
        <v>719</v>
      </c>
      <c r="E11" s="124">
        <v>1</v>
      </c>
      <c r="F11" s="274" t="s">
        <v>793</v>
      </c>
      <c r="G11" s="275" t="s">
        <v>743</v>
      </c>
      <c r="H11" s="602"/>
    </row>
    <row r="12" spans="1:8" ht="51" customHeight="1" thickBot="1" x14ac:dyDescent="0.3">
      <c r="A12" s="596"/>
      <c r="B12" s="679"/>
      <c r="C12" s="626"/>
      <c r="D12" s="179" t="s">
        <v>720</v>
      </c>
      <c r="E12" s="180">
        <v>2</v>
      </c>
      <c r="F12" s="274" t="s">
        <v>793</v>
      </c>
      <c r="G12" s="275" t="s">
        <v>743</v>
      </c>
      <c r="H12" s="602"/>
    </row>
    <row r="13" spans="1:8" ht="33" customHeight="1" thickBot="1" x14ac:dyDescent="0.3">
      <c r="A13" s="596"/>
      <c r="B13" s="610" t="s">
        <v>214</v>
      </c>
      <c r="C13" s="612" t="s">
        <v>215</v>
      </c>
      <c r="D13" s="613"/>
      <c r="E13" s="180">
        <v>1</v>
      </c>
      <c r="F13" s="215" t="s">
        <v>794</v>
      </c>
      <c r="G13" s="275" t="s">
        <v>743</v>
      </c>
      <c r="H13" s="602"/>
    </row>
    <row r="14" spans="1:8" ht="33" customHeight="1" thickBot="1" x14ac:dyDescent="0.3">
      <c r="A14" s="597"/>
      <c r="B14" s="623"/>
      <c r="C14" s="616" t="s">
        <v>216</v>
      </c>
      <c r="D14" s="617"/>
      <c r="E14" s="117">
        <v>2</v>
      </c>
      <c r="F14" s="274" t="s">
        <v>793</v>
      </c>
      <c r="G14" s="275" t="s">
        <v>743</v>
      </c>
      <c r="H14" s="602"/>
    </row>
    <row r="15" spans="1:8" ht="16.5" customHeight="1" x14ac:dyDescent="0.25">
      <c r="A15" s="9"/>
      <c r="B15" s="10"/>
      <c r="C15" s="10"/>
      <c r="D15" s="10"/>
      <c r="E15" s="53"/>
      <c r="F15" s="54" t="s">
        <v>647</v>
      </c>
      <c r="G15" s="55">
        <f>SUM(G5:G14)</f>
        <v>2</v>
      </c>
    </row>
    <row r="16" spans="1:8" ht="15.75" customHeight="1" x14ac:dyDescent="0.25">
      <c r="A16" s="9"/>
      <c r="B16" s="10"/>
      <c r="C16" s="10"/>
      <c r="D16" s="10"/>
      <c r="E16" s="28"/>
      <c r="F16" s="248" t="s">
        <v>795</v>
      </c>
      <c r="G16" s="247">
        <f>SUM(E6, E8)</f>
        <v>4</v>
      </c>
    </row>
    <row r="17" spans="1:8" ht="15" customHeight="1" x14ac:dyDescent="0.25">
      <c r="A17" s="652" t="s">
        <v>730</v>
      </c>
      <c r="B17" s="652"/>
      <c r="C17" s="652"/>
      <c r="D17" s="652"/>
      <c r="E17" s="652"/>
      <c r="F17" s="652"/>
      <c r="G17" s="26"/>
    </row>
    <row r="18" spans="1:8" ht="24.75" customHeight="1" thickBot="1" x14ac:dyDescent="0.3">
      <c r="A18" s="570" t="s">
        <v>146</v>
      </c>
      <c r="B18" s="570"/>
      <c r="C18" s="570"/>
      <c r="D18" s="570"/>
      <c r="E18" s="570"/>
      <c r="F18" s="570"/>
      <c r="G18"/>
    </row>
    <row r="19" spans="1:8" s="4" customFormat="1" ht="14.25" customHeight="1" thickBot="1" x14ac:dyDescent="0.3">
      <c r="A19" s="571" t="s">
        <v>644</v>
      </c>
      <c r="B19" s="572"/>
      <c r="C19" s="572"/>
      <c r="D19" s="572"/>
      <c r="E19" s="573"/>
      <c r="F19" s="574" t="s">
        <v>645</v>
      </c>
      <c r="G19" s="575"/>
    </row>
    <row r="20" spans="1:8" s="51" customFormat="1" ht="10.5" customHeight="1" thickBot="1" x14ac:dyDescent="0.25">
      <c r="A20" s="50" t="s">
        <v>15</v>
      </c>
      <c r="B20" s="576" t="s">
        <v>15</v>
      </c>
      <c r="C20" s="576"/>
      <c r="D20" s="576"/>
      <c r="E20" s="50" t="s">
        <v>16</v>
      </c>
      <c r="F20" s="50" t="s">
        <v>646</v>
      </c>
      <c r="G20" s="50" t="s">
        <v>16</v>
      </c>
      <c r="H20" s="76"/>
    </row>
    <row r="21" spans="1:8" ht="176.25" customHeight="1" x14ac:dyDescent="0.25">
      <c r="A21" s="548" t="s">
        <v>217</v>
      </c>
      <c r="B21" s="551" t="s">
        <v>218</v>
      </c>
      <c r="C21" s="552"/>
      <c r="D21" s="553"/>
      <c r="E21" s="36" t="s">
        <v>1</v>
      </c>
      <c r="F21" s="440" t="s">
        <v>850</v>
      </c>
      <c r="G21" s="227" t="s">
        <v>1</v>
      </c>
      <c r="H21" s="555">
        <f>SUM(G21:G29)</f>
        <v>9</v>
      </c>
    </row>
    <row r="22" spans="1:8" ht="16.5" customHeight="1" x14ac:dyDescent="0.25">
      <c r="A22" s="549"/>
      <c r="B22" s="556" t="s">
        <v>219</v>
      </c>
      <c r="C22" s="88" t="s">
        <v>220</v>
      </c>
      <c r="D22" s="89"/>
      <c r="E22" s="35">
        <v>5</v>
      </c>
      <c r="F22" s="439" t="s">
        <v>787</v>
      </c>
      <c r="G22" s="97"/>
      <c r="H22" s="555"/>
    </row>
    <row r="23" spans="1:8" ht="16.5" customHeight="1" x14ac:dyDescent="0.25">
      <c r="A23" s="549"/>
      <c r="B23" s="649"/>
      <c r="C23" s="88" t="s">
        <v>221</v>
      </c>
      <c r="D23" s="89"/>
      <c r="E23" s="35">
        <v>6</v>
      </c>
      <c r="F23" s="439" t="s">
        <v>787</v>
      </c>
      <c r="G23" s="97"/>
      <c r="H23" s="555"/>
    </row>
    <row r="24" spans="1:8" ht="16.5" customHeight="1" x14ac:dyDescent="0.25">
      <c r="A24" s="549"/>
      <c r="B24" s="649"/>
      <c r="C24" s="88" t="s">
        <v>222</v>
      </c>
      <c r="D24" s="89"/>
      <c r="E24" s="35">
        <v>7</v>
      </c>
      <c r="F24" s="439" t="s">
        <v>787</v>
      </c>
      <c r="G24" s="97"/>
      <c r="H24" s="555"/>
    </row>
    <row r="25" spans="1:8" ht="16.5" customHeight="1" x14ac:dyDescent="0.25">
      <c r="A25" s="549"/>
      <c r="B25" s="649"/>
      <c r="C25" s="88" t="s">
        <v>223</v>
      </c>
      <c r="D25" s="89"/>
      <c r="E25" s="35">
        <v>8</v>
      </c>
      <c r="F25" s="439" t="s">
        <v>787</v>
      </c>
      <c r="G25" s="97"/>
      <c r="H25" s="555"/>
    </row>
    <row r="26" spans="1:8" ht="25.5" customHeight="1" x14ac:dyDescent="0.25">
      <c r="A26" s="549"/>
      <c r="B26" s="649"/>
      <c r="C26" s="88" t="s">
        <v>224</v>
      </c>
      <c r="D26" s="89"/>
      <c r="E26" s="35">
        <v>9</v>
      </c>
      <c r="F26" s="439" t="s">
        <v>851</v>
      </c>
      <c r="G26" s="258">
        <v>9</v>
      </c>
      <c r="H26" s="555"/>
    </row>
    <row r="27" spans="1:8" ht="27.75" customHeight="1" x14ac:dyDescent="0.25">
      <c r="A27" s="549"/>
      <c r="B27" s="649"/>
      <c r="C27" s="88" t="s">
        <v>225</v>
      </c>
      <c r="D27" s="89"/>
      <c r="E27" s="35">
        <v>10</v>
      </c>
      <c r="F27" s="276" t="s">
        <v>788</v>
      </c>
      <c r="G27" s="286">
        <v>0</v>
      </c>
      <c r="H27" s="555"/>
    </row>
    <row r="28" spans="1:8" ht="16.5" customHeight="1" x14ac:dyDescent="0.25">
      <c r="A28" s="549"/>
      <c r="B28" s="649"/>
      <c r="C28" s="88" t="s">
        <v>226</v>
      </c>
      <c r="D28" s="89"/>
      <c r="E28" s="35">
        <v>15</v>
      </c>
      <c r="F28" s="276" t="s">
        <v>788</v>
      </c>
      <c r="G28" s="286">
        <v>0</v>
      </c>
      <c r="H28" s="555"/>
    </row>
    <row r="29" spans="1:8" ht="16.5" customHeight="1" thickBot="1" x14ac:dyDescent="0.3">
      <c r="A29" s="550"/>
      <c r="B29" s="557"/>
      <c r="C29" s="14" t="s">
        <v>227</v>
      </c>
      <c r="D29" s="15"/>
      <c r="E29" s="38">
        <v>20</v>
      </c>
      <c r="F29" s="276" t="s">
        <v>788</v>
      </c>
      <c r="G29" s="287">
        <v>0</v>
      </c>
      <c r="H29" s="562"/>
    </row>
    <row r="30" spans="1:8" ht="39" customHeight="1" x14ac:dyDescent="0.25">
      <c r="A30" s="548" t="s">
        <v>228</v>
      </c>
      <c r="B30" s="648" t="s">
        <v>229</v>
      </c>
      <c r="C30" s="650" t="s">
        <v>230</v>
      </c>
      <c r="D30" s="651"/>
      <c r="E30" s="32">
        <v>1</v>
      </c>
      <c r="F30" s="441" t="s">
        <v>852</v>
      </c>
      <c r="G30" s="277">
        <v>1</v>
      </c>
      <c r="H30" s="554">
        <f>SUM(G30:G34)</f>
        <v>5</v>
      </c>
    </row>
    <row r="31" spans="1:8" ht="24" customHeight="1" x14ac:dyDescent="0.25">
      <c r="A31" s="549"/>
      <c r="B31" s="649"/>
      <c r="C31" s="644" t="s">
        <v>231</v>
      </c>
      <c r="D31" s="645"/>
      <c r="E31" s="34">
        <v>1</v>
      </c>
      <c r="F31" s="278" t="s">
        <v>796</v>
      </c>
      <c r="G31" s="279" t="s">
        <v>743</v>
      </c>
      <c r="H31" s="555"/>
    </row>
    <row r="32" spans="1:8" ht="24" customHeight="1" x14ac:dyDescent="0.25">
      <c r="A32" s="549"/>
      <c r="B32" s="649"/>
      <c r="C32" s="644" t="s">
        <v>232</v>
      </c>
      <c r="D32" s="645"/>
      <c r="E32" s="34">
        <v>2</v>
      </c>
      <c r="F32" s="278" t="s">
        <v>796</v>
      </c>
      <c r="G32" s="279" t="s">
        <v>743</v>
      </c>
      <c r="H32" s="555"/>
    </row>
    <row r="33" spans="1:9" ht="24" customHeight="1" x14ac:dyDescent="0.25">
      <c r="A33" s="549"/>
      <c r="B33" s="649"/>
      <c r="C33" s="644" t="s">
        <v>233</v>
      </c>
      <c r="D33" s="645"/>
      <c r="E33" s="34">
        <v>2</v>
      </c>
      <c r="F33" s="370" t="s">
        <v>853</v>
      </c>
      <c r="G33" s="280">
        <v>2</v>
      </c>
      <c r="H33" s="555"/>
    </row>
    <row r="34" spans="1:9" ht="27.75" customHeight="1" thickBot="1" x14ac:dyDescent="0.3">
      <c r="A34" s="550"/>
      <c r="B34" s="557"/>
      <c r="C34" s="646" t="s">
        <v>234</v>
      </c>
      <c r="D34" s="647"/>
      <c r="E34" s="37">
        <v>2</v>
      </c>
      <c r="F34" s="370" t="s">
        <v>954</v>
      </c>
      <c r="G34" s="281">
        <v>2</v>
      </c>
      <c r="H34" s="562"/>
    </row>
    <row r="35" spans="1:9" ht="72.75" thickBot="1" x14ac:dyDescent="0.3">
      <c r="A35" s="11" t="s">
        <v>235</v>
      </c>
      <c r="B35" s="566" t="s">
        <v>236</v>
      </c>
      <c r="C35" s="567"/>
      <c r="D35" s="568"/>
      <c r="E35" s="31">
        <v>1</v>
      </c>
      <c r="F35" s="349" t="s">
        <v>824</v>
      </c>
      <c r="G35" s="341">
        <v>1</v>
      </c>
      <c r="H35" s="78">
        <f>G35</f>
        <v>1</v>
      </c>
      <c r="I35" t="s">
        <v>820</v>
      </c>
    </row>
    <row r="36" spans="1:9" ht="36" customHeight="1" thickBot="1" x14ac:dyDescent="0.3">
      <c r="A36" s="548" t="s">
        <v>237</v>
      </c>
      <c r="B36" s="551" t="s">
        <v>251</v>
      </c>
      <c r="C36" s="552"/>
      <c r="D36" s="553"/>
      <c r="E36" s="36" t="s">
        <v>1</v>
      </c>
      <c r="F36" s="440" t="s">
        <v>854</v>
      </c>
      <c r="G36" s="227" t="s">
        <v>1</v>
      </c>
      <c r="H36" s="554">
        <f>SUM(G36:G40)</f>
        <v>0</v>
      </c>
    </row>
    <row r="37" spans="1:9" ht="42" customHeight="1" thickBot="1" x14ac:dyDescent="0.3">
      <c r="A37" s="549"/>
      <c r="B37" s="556" t="s">
        <v>949</v>
      </c>
      <c r="C37" s="665" t="s">
        <v>181</v>
      </c>
      <c r="D37" s="666"/>
      <c r="E37" s="34">
        <v>1</v>
      </c>
      <c r="F37" s="282" t="s">
        <v>747</v>
      </c>
      <c r="G37" s="283">
        <v>0</v>
      </c>
      <c r="H37" s="555"/>
      <c r="I37" s="12"/>
    </row>
    <row r="38" spans="1:9" ht="42" customHeight="1" thickBot="1" x14ac:dyDescent="0.3">
      <c r="A38" s="549"/>
      <c r="B38" s="649"/>
      <c r="C38" s="667" t="s">
        <v>182</v>
      </c>
      <c r="D38" s="668"/>
      <c r="E38" s="41">
        <v>2</v>
      </c>
      <c r="F38" s="282" t="s">
        <v>747</v>
      </c>
      <c r="G38" s="283">
        <v>0</v>
      </c>
      <c r="H38" s="555"/>
      <c r="I38" s="12"/>
    </row>
    <row r="39" spans="1:9" ht="42" customHeight="1" thickBot="1" x14ac:dyDescent="0.3">
      <c r="A39" s="549"/>
      <c r="B39" s="649"/>
      <c r="C39" s="667" t="s">
        <v>238</v>
      </c>
      <c r="D39" s="668"/>
      <c r="E39" s="41">
        <v>3</v>
      </c>
      <c r="F39" s="282" t="s">
        <v>747</v>
      </c>
      <c r="G39" s="283">
        <v>0</v>
      </c>
      <c r="H39" s="555"/>
      <c r="I39" s="12"/>
    </row>
    <row r="40" spans="1:9" ht="42" customHeight="1" thickBot="1" x14ac:dyDescent="0.3">
      <c r="A40" s="550"/>
      <c r="B40" s="557"/>
      <c r="C40" s="669" t="s">
        <v>239</v>
      </c>
      <c r="D40" s="670"/>
      <c r="E40" s="33">
        <v>4</v>
      </c>
      <c r="F40" s="282" t="s">
        <v>747</v>
      </c>
      <c r="G40" s="283">
        <v>0</v>
      </c>
      <c r="H40" s="562"/>
      <c r="I40" s="12"/>
    </row>
    <row r="41" spans="1:9" ht="18.75" customHeight="1" thickBot="1" x14ac:dyDescent="0.3">
      <c r="A41" s="548" t="s">
        <v>240</v>
      </c>
      <c r="B41" s="674" t="s">
        <v>241</v>
      </c>
      <c r="C41" s="648" t="s">
        <v>242</v>
      </c>
      <c r="D41" s="83" t="s">
        <v>245</v>
      </c>
      <c r="E41" s="32">
        <v>1</v>
      </c>
      <c r="F41" s="284" t="s">
        <v>796</v>
      </c>
      <c r="G41" s="285" t="s">
        <v>743</v>
      </c>
      <c r="H41" s="554">
        <f>SUM(G41:G46)</f>
        <v>0</v>
      </c>
    </row>
    <row r="42" spans="1:9" ht="18.75" customHeight="1" thickBot="1" x14ac:dyDescent="0.3">
      <c r="A42" s="549"/>
      <c r="B42" s="675"/>
      <c r="C42" s="677"/>
      <c r="D42" s="81" t="s">
        <v>246</v>
      </c>
      <c r="E42" s="42">
        <v>3</v>
      </c>
      <c r="F42" s="284" t="s">
        <v>796</v>
      </c>
      <c r="G42" s="285" t="s">
        <v>743</v>
      </c>
      <c r="H42" s="555"/>
    </row>
    <row r="43" spans="1:9" ht="18.75" customHeight="1" thickBot="1" x14ac:dyDescent="0.3">
      <c r="A43" s="549"/>
      <c r="B43" s="675"/>
      <c r="C43" s="556" t="s">
        <v>243</v>
      </c>
      <c r="D43" s="82" t="s">
        <v>247</v>
      </c>
      <c r="E43" s="35">
        <v>1</v>
      </c>
      <c r="F43" s="284" t="s">
        <v>796</v>
      </c>
      <c r="G43" s="285" t="s">
        <v>743</v>
      </c>
      <c r="H43" s="555"/>
    </row>
    <row r="44" spans="1:9" ht="18.75" customHeight="1" thickBot="1" x14ac:dyDescent="0.3">
      <c r="A44" s="549"/>
      <c r="B44" s="675"/>
      <c r="C44" s="677"/>
      <c r="D44" s="81" t="s">
        <v>248</v>
      </c>
      <c r="E44" s="42">
        <v>3</v>
      </c>
      <c r="F44" s="284" t="s">
        <v>796</v>
      </c>
      <c r="G44" s="285" t="s">
        <v>743</v>
      </c>
      <c r="H44" s="555"/>
    </row>
    <row r="45" spans="1:9" ht="18.75" customHeight="1" thickBot="1" x14ac:dyDescent="0.3">
      <c r="A45" s="549"/>
      <c r="B45" s="675"/>
      <c r="C45" s="556" t="s">
        <v>244</v>
      </c>
      <c r="D45" s="82" t="s">
        <v>249</v>
      </c>
      <c r="E45" s="35">
        <v>1</v>
      </c>
      <c r="F45" s="284" t="s">
        <v>796</v>
      </c>
      <c r="G45" s="285" t="s">
        <v>743</v>
      </c>
      <c r="H45" s="555"/>
    </row>
    <row r="46" spans="1:9" ht="18.75" customHeight="1" thickBot="1" x14ac:dyDescent="0.3">
      <c r="A46" s="550"/>
      <c r="B46" s="676"/>
      <c r="C46" s="557"/>
      <c r="D46" s="84" t="s">
        <v>250</v>
      </c>
      <c r="E46" s="33">
        <v>3</v>
      </c>
      <c r="F46" s="284" t="s">
        <v>796</v>
      </c>
      <c r="G46" s="285" t="s">
        <v>743</v>
      </c>
      <c r="H46" s="555"/>
    </row>
    <row r="47" spans="1:9" ht="16.5" customHeight="1" x14ac:dyDescent="0.25">
      <c r="A47" s="9"/>
      <c r="B47" s="10"/>
      <c r="C47" s="10"/>
      <c r="D47" s="10"/>
      <c r="E47" s="53"/>
      <c r="F47" s="54" t="s">
        <v>647</v>
      </c>
      <c r="G47" s="55">
        <f>SUM(G21:G46)</f>
        <v>15</v>
      </c>
    </row>
    <row r="48" spans="1:9" ht="15.75" customHeight="1" x14ac:dyDescent="0.25">
      <c r="A48" s="9"/>
      <c r="B48" s="10"/>
      <c r="C48" s="10"/>
      <c r="D48" s="10"/>
      <c r="E48" s="28"/>
      <c r="F48" s="248" t="s">
        <v>795</v>
      </c>
      <c r="G48" s="247">
        <f>SUM(E29,E30,E33,E34:E35,E40)</f>
        <v>30</v>
      </c>
    </row>
    <row r="49" spans="1:9" ht="15" customHeight="1" x14ac:dyDescent="0.25">
      <c r="A49" s="652" t="s">
        <v>730</v>
      </c>
      <c r="B49" s="652"/>
      <c r="C49" s="652"/>
      <c r="D49" s="652"/>
      <c r="E49" s="652"/>
      <c r="F49" s="652"/>
      <c r="G49" s="26"/>
    </row>
    <row r="50" spans="1:9" ht="24.75" customHeight="1" thickBot="1" x14ac:dyDescent="0.3">
      <c r="A50" s="570" t="s">
        <v>147</v>
      </c>
      <c r="B50" s="570"/>
      <c r="C50" s="570"/>
      <c r="D50" s="570"/>
      <c r="E50" s="570"/>
      <c r="F50" s="570"/>
      <c r="G50"/>
    </row>
    <row r="51" spans="1:9" s="4" customFormat="1" ht="14.25" customHeight="1" thickBot="1" x14ac:dyDescent="0.3">
      <c r="A51" s="571" t="s">
        <v>644</v>
      </c>
      <c r="B51" s="572"/>
      <c r="C51" s="572"/>
      <c r="D51" s="572"/>
      <c r="E51" s="573"/>
      <c r="F51" s="574" t="s">
        <v>645</v>
      </c>
      <c r="G51" s="575"/>
    </row>
    <row r="52" spans="1:9" s="51" customFormat="1" ht="10.5" customHeight="1" thickBot="1" x14ac:dyDescent="0.25">
      <c r="A52" s="50" t="s">
        <v>15</v>
      </c>
      <c r="B52" s="576" t="s">
        <v>15</v>
      </c>
      <c r="C52" s="576"/>
      <c r="D52" s="576"/>
      <c r="E52" s="50" t="s">
        <v>16</v>
      </c>
      <c r="F52" s="50" t="s">
        <v>646</v>
      </c>
      <c r="G52" s="50" t="s">
        <v>16</v>
      </c>
      <c r="H52" s="76"/>
    </row>
    <row r="53" spans="1:9" ht="36" customHeight="1" x14ac:dyDescent="0.25">
      <c r="A53" s="548" t="s">
        <v>252</v>
      </c>
      <c r="B53" s="551" t="s">
        <v>253</v>
      </c>
      <c r="C53" s="552"/>
      <c r="D53" s="553"/>
      <c r="E53" s="36" t="s">
        <v>1</v>
      </c>
      <c r="F53" s="671" t="s">
        <v>855</v>
      </c>
      <c r="G53" s="227" t="s">
        <v>1</v>
      </c>
      <c r="H53" s="555">
        <f>SUM(G53:G57)</f>
        <v>4</v>
      </c>
    </row>
    <row r="54" spans="1:9" ht="36" customHeight="1" x14ac:dyDescent="0.25">
      <c r="A54" s="549"/>
      <c r="B54" s="662" t="s">
        <v>254</v>
      </c>
      <c r="C54" s="663"/>
      <c r="D54" s="664"/>
      <c r="E54" s="41">
        <v>1</v>
      </c>
      <c r="F54" s="672"/>
      <c r="G54" s="262">
        <v>1</v>
      </c>
      <c r="H54" s="555"/>
    </row>
    <row r="55" spans="1:9" ht="42" customHeight="1" x14ac:dyDescent="0.25">
      <c r="A55" s="549"/>
      <c r="B55" s="556" t="s">
        <v>255</v>
      </c>
      <c r="C55" s="665">
        <v>0.1</v>
      </c>
      <c r="D55" s="666"/>
      <c r="E55" s="34">
        <v>1</v>
      </c>
      <c r="F55" s="672"/>
      <c r="G55" s="262"/>
      <c r="H55" s="555"/>
      <c r="I55" s="12"/>
    </row>
    <row r="56" spans="1:9" ht="42" customHeight="1" x14ac:dyDescent="0.25">
      <c r="A56" s="549"/>
      <c r="B56" s="649"/>
      <c r="C56" s="667">
        <v>0.2</v>
      </c>
      <c r="D56" s="668"/>
      <c r="E56" s="41">
        <v>2</v>
      </c>
      <c r="F56" s="672"/>
      <c r="G56" s="262"/>
      <c r="H56" s="555"/>
      <c r="I56" s="12"/>
    </row>
    <row r="57" spans="1:9" ht="42" customHeight="1" thickBot="1" x14ac:dyDescent="0.3">
      <c r="A57" s="550"/>
      <c r="B57" s="557"/>
      <c r="C57" s="669">
        <v>0.3</v>
      </c>
      <c r="D57" s="670"/>
      <c r="E57" s="33">
        <v>3</v>
      </c>
      <c r="F57" s="673"/>
      <c r="G57" s="228">
        <v>3</v>
      </c>
      <c r="H57" s="562"/>
      <c r="I57" s="12"/>
    </row>
    <row r="58" spans="1:9" ht="60" customHeight="1" thickBot="1" x14ac:dyDescent="0.3">
      <c r="A58" s="548" t="s">
        <v>256</v>
      </c>
      <c r="B58" s="551" t="s">
        <v>257</v>
      </c>
      <c r="C58" s="552"/>
      <c r="D58" s="553"/>
      <c r="E58" s="36">
        <v>1</v>
      </c>
      <c r="F58" s="288" t="s">
        <v>856</v>
      </c>
      <c r="G58" s="227">
        <v>1</v>
      </c>
      <c r="H58" s="554">
        <f>SUM(G58:G59)</f>
        <v>1</v>
      </c>
    </row>
    <row r="59" spans="1:9" ht="34.5" customHeight="1" thickBot="1" x14ac:dyDescent="0.3">
      <c r="A59" s="550"/>
      <c r="B59" s="563" t="s">
        <v>258</v>
      </c>
      <c r="C59" s="564"/>
      <c r="D59" s="565"/>
      <c r="E59" s="37">
        <v>2</v>
      </c>
      <c r="F59" s="331" t="s">
        <v>797</v>
      </c>
      <c r="G59" s="283">
        <v>0</v>
      </c>
      <c r="H59" s="562"/>
    </row>
    <row r="60" spans="1:9" ht="40.5" customHeight="1" thickBot="1" x14ac:dyDescent="0.3">
      <c r="A60" s="11" t="s">
        <v>259</v>
      </c>
      <c r="B60" s="566" t="s">
        <v>260</v>
      </c>
      <c r="C60" s="567"/>
      <c r="D60" s="568"/>
      <c r="E60" s="31">
        <v>1</v>
      </c>
      <c r="F60" s="395" t="s">
        <v>857</v>
      </c>
      <c r="G60" s="230">
        <v>1</v>
      </c>
      <c r="H60" s="78">
        <f>G60</f>
        <v>1</v>
      </c>
    </row>
    <row r="61" spans="1:9" ht="56.25" customHeight="1" x14ac:dyDescent="0.25">
      <c r="A61" s="548" t="s">
        <v>261</v>
      </c>
      <c r="B61" s="648" t="s">
        <v>264</v>
      </c>
      <c r="C61" s="650" t="s">
        <v>262</v>
      </c>
      <c r="D61" s="651"/>
      <c r="E61" s="32">
        <v>1</v>
      </c>
      <c r="F61" s="284" t="s">
        <v>796</v>
      </c>
      <c r="G61" s="271" t="s">
        <v>743</v>
      </c>
      <c r="H61" s="554">
        <f>SUM(G61:G62)</f>
        <v>0</v>
      </c>
    </row>
    <row r="62" spans="1:9" ht="56.25" customHeight="1" thickBot="1" x14ac:dyDescent="0.3">
      <c r="A62" s="550"/>
      <c r="B62" s="557"/>
      <c r="C62" s="646" t="s">
        <v>263</v>
      </c>
      <c r="D62" s="647"/>
      <c r="E62" s="33">
        <v>3</v>
      </c>
      <c r="F62" s="289" t="s">
        <v>796</v>
      </c>
      <c r="G62" s="234" t="s">
        <v>743</v>
      </c>
      <c r="H62" s="555"/>
      <c r="I62" s="12"/>
    </row>
    <row r="63" spans="1:9" ht="16.5" customHeight="1" x14ac:dyDescent="0.25">
      <c r="A63" s="9"/>
      <c r="B63" s="10"/>
      <c r="C63" s="10"/>
      <c r="D63" s="10"/>
      <c r="E63" s="53"/>
      <c r="F63" s="54" t="s">
        <v>647</v>
      </c>
      <c r="G63" s="55">
        <f>SUM(G53:G62)</f>
        <v>6</v>
      </c>
    </row>
    <row r="64" spans="1:9" x14ac:dyDescent="0.25">
      <c r="F64" s="248" t="s">
        <v>751</v>
      </c>
      <c r="G64" s="247">
        <f>SUM(E54,E57,E58,E59,E60)</f>
        <v>8</v>
      </c>
    </row>
    <row r="65" spans="6:8" x14ac:dyDescent="0.25">
      <c r="F65" s="54" t="s">
        <v>784</v>
      </c>
      <c r="G65" s="55">
        <f>SUM(G47,G15,G63)</f>
        <v>23</v>
      </c>
    </row>
    <row r="66" spans="6:8" x14ac:dyDescent="0.25">
      <c r="F66" s="248" t="s">
        <v>785</v>
      </c>
      <c r="G66" s="247">
        <f>SUM(G48,G16,G64)</f>
        <v>42</v>
      </c>
      <c r="H66" s="442">
        <f>G65/G66</f>
        <v>0.54761904761904767</v>
      </c>
    </row>
    <row r="67" spans="6:8" x14ac:dyDescent="0.25">
      <c r="F67" s="390" t="s">
        <v>798</v>
      </c>
    </row>
  </sheetData>
  <mergeCells count="76">
    <mergeCell ref="A1:F1"/>
    <mergeCell ref="A2:F2"/>
    <mergeCell ref="A3:E3"/>
    <mergeCell ref="F3:G3"/>
    <mergeCell ref="B4:D4"/>
    <mergeCell ref="B5:D5"/>
    <mergeCell ref="A6:A8"/>
    <mergeCell ref="B6:D6"/>
    <mergeCell ref="H6:H8"/>
    <mergeCell ref="B7:D7"/>
    <mergeCell ref="B8:D8"/>
    <mergeCell ref="A9:A14"/>
    <mergeCell ref="B9:B10"/>
    <mergeCell ref="C9:C10"/>
    <mergeCell ref="H9:H14"/>
    <mergeCell ref="B11:B12"/>
    <mergeCell ref="C11:C12"/>
    <mergeCell ref="B13:B14"/>
    <mergeCell ref="H30:H34"/>
    <mergeCell ref="C31:D31"/>
    <mergeCell ref="C13:D13"/>
    <mergeCell ref="C14:D14"/>
    <mergeCell ref="A17:F17"/>
    <mergeCell ref="A18:F18"/>
    <mergeCell ref="A19:E19"/>
    <mergeCell ref="F19:G19"/>
    <mergeCell ref="B20:D20"/>
    <mergeCell ref="A21:A29"/>
    <mergeCell ref="B21:D21"/>
    <mergeCell ref="H21:H29"/>
    <mergeCell ref="B22:B29"/>
    <mergeCell ref="C32:D32"/>
    <mergeCell ref="C33:D33"/>
    <mergeCell ref="C34:D34"/>
    <mergeCell ref="B35:D35"/>
    <mergeCell ref="A36:A40"/>
    <mergeCell ref="B36:D36"/>
    <mergeCell ref="A30:A34"/>
    <mergeCell ref="B30:B34"/>
    <mergeCell ref="C30:D30"/>
    <mergeCell ref="H41:H46"/>
    <mergeCell ref="C43:C44"/>
    <mergeCell ref="C45:C46"/>
    <mergeCell ref="H36:H40"/>
    <mergeCell ref="B37:B40"/>
    <mergeCell ref="C37:D37"/>
    <mergeCell ref="C38:D38"/>
    <mergeCell ref="C39:D39"/>
    <mergeCell ref="C40:D40"/>
    <mergeCell ref="A53:A57"/>
    <mergeCell ref="B53:D53"/>
    <mergeCell ref="A41:A46"/>
    <mergeCell ref="B41:B46"/>
    <mergeCell ref="C41:C42"/>
    <mergeCell ref="A49:F49"/>
    <mergeCell ref="A50:F50"/>
    <mergeCell ref="A51:E51"/>
    <mergeCell ref="F51:G51"/>
    <mergeCell ref="B52:D52"/>
    <mergeCell ref="H53:H57"/>
    <mergeCell ref="B54:D54"/>
    <mergeCell ref="B55:B57"/>
    <mergeCell ref="C55:D55"/>
    <mergeCell ref="C56:D56"/>
    <mergeCell ref="C57:D57"/>
    <mergeCell ref="F53:F57"/>
    <mergeCell ref="A61:A62"/>
    <mergeCell ref="B61:B62"/>
    <mergeCell ref="C61:D61"/>
    <mergeCell ref="H61:H62"/>
    <mergeCell ref="C62:D62"/>
    <mergeCell ref="A58:A59"/>
    <mergeCell ref="B58:D58"/>
    <mergeCell ref="H58:H59"/>
    <mergeCell ref="B59:D59"/>
    <mergeCell ref="B60:D60"/>
  </mergeCells>
  <conditionalFormatting sqref="B5">
    <cfRule type="cellIs" dxfId="304" priority="74" operator="equal">
      <formula>"PR"</formula>
    </cfRule>
  </conditionalFormatting>
  <conditionalFormatting sqref="B6 B8">
    <cfRule type="cellIs" dxfId="303" priority="73" operator="equal">
      <formula>"PR"</formula>
    </cfRule>
  </conditionalFormatting>
  <conditionalFormatting sqref="B7">
    <cfRule type="cellIs" dxfId="302" priority="72" operator="equal">
      <formula>"PR"</formula>
    </cfRule>
  </conditionalFormatting>
  <conditionalFormatting sqref="B9 B11 B13">
    <cfRule type="cellIs" dxfId="301" priority="71" operator="equal">
      <formula>"PR"</formula>
    </cfRule>
  </conditionalFormatting>
  <conditionalFormatting sqref="C9">
    <cfRule type="cellIs" dxfId="300" priority="70" operator="equal">
      <formula>"PR"</formula>
    </cfRule>
  </conditionalFormatting>
  <conditionalFormatting sqref="C11">
    <cfRule type="cellIs" dxfId="299" priority="69" operator="equal">
      <formula>"PR"</formula>
    </cfRule>
  </conditionalFormatting>
  <conditionalFormatting sqref="B37:B39">
    <cfRule type="cellIs" dxfId="298" priority="67" operator="equal">
      <formula>"PR"</formula>
    </cfRule>
  </conditionalFormatting>
  <conditionalFormatting sqref="B36">
    <cfRule type="cellIs" dxfId="297" priority="66" operator="equal">
      <formula>"PR"</formula>
    </cfRule>
  </conditionalFormatting>
  <conditionalFormatting sqref="B35">
    <cfRule type="cellIs" dxfId="296" priority="68" operator="equal">
      <formula>"PR"</formula>
    </cfRule>
  </conditionalFormatting>
  <conditionalFormatting sqref="B53">
    <cfRule type="cellIs" dxfId="295" priority="65" operator="equal">
      <formula>"PR"</formula>
    </cfRule>
  </conditionalFormatting>
  <conditionalFormatting sqref="B54">
    <cfRule type="cellIs" dxfId="294" priority="64" operator="equal">
      <formula>"PR"</formula>
    </cfRule>
  </conditionalFormatting>
  <conditionalFormatting sqref="B58:B59">
    <cfRule type="cellIs" dxfId="293" priority="63" operator="equal">
      <formula>"PR"</formula>
    </cfRule>
  </conditionalFormatting>
  <conditionalFormatting sqref="B60">
    <cfRule type="cellIs" dxfId="292" priority="62" operator="equal">
      <formula>"PR"</formula>
    </cfRule>
  </conditionalFormatting>
  <conditionalFormatting sqref="B61">
    <cfRule type="cellIs" dxfId="291" priority="61" operator="equal">
      <formula>"PR"</formula>
    </cfRule>
  </conditionalFormatting>
  <conditionalFormatting sqref="E5:E14 E21:E46 E53:E62 E16:E18 E49:E50 E64:E1048576">
    <cfRule type="cellIs" dxfId="290" priority="52" operator="equal">
      <formula>"PR"</formula>
    </cfRule>
  </conditionalFormatting>
  <conditionalFormatting sqref="E1:E2">
    <cfRule type="cellIs" dxfId="289" priority="48" operator="equal">
      <formula>"PR"</formula>
    </cfRule>
  </conditionalFormatting>
  <conditionalFormatting sqref="E4">
    <cfRule type="cellIs" dxfId="288" priority="28" operator="equal">
      <formula>"PR"</formula>
    </cfRule>
  </conditionalFormatting>
  <conditionalFormatting sqref="G4">
    <cfRule type="cellIs" dxfId="287" priority="27" operator="equal">
      <formula>"PR"</formula>
    </cfRule>
  </conditionalFormatting>
  <conditionalFormatting sqref="E20">
    <cfRule type="cellIs" dxfId="286" priority="26" operator="equal">
      <formula>"PR"</formula>
    </cfRule>
  </conditionalFormatting>
  <conditionalFormatting sqref="G20">
    <cfRule type="cellIs" dxfId="285" priority="25" operator="equal">
      <formula>"PR"</formula>
    </cfRule>
  </conditionalFormatting>
  <conditionalFormatting sqref="E52">
    <cfRule type="cellIs" dxfId="284" priority="24" operator="equal">
      <formula>"PR"</formula>
    </cfRule>
  </conditionalFormatting>
  <conditionalFormatting sqref="G52">
    <cfRule type="cellIs" dxfId="283" priority="23" operator="equal">
      <formula>"PR"</formula>
    </cfRule>
  </conditionalFormatting>
  <conditionalFormatting sqref="E15">
    <cfRule type="cellIs" dxfId="282" priority="7" operator="equal">
      <formula>"PR"</formula>
    </cfRule>
  </conditionalFormatting>
  <conditionalFormatting sqref="E48">
    <cfRule type="cellIs" dxfId="281" priority="6" operator="equal">
      <formula>"PR"</formula>
    </cfRule>
  </conditionalFormatting>
  <conditionalFormatting sqref="E47">
    <cfRule type="cellIs" dxfId="280" priority="5" operator="equal">
      <formula>"PR"</formula>
    </cfRule>
  </conditionalFormatting>
  <conditionalFormatting sqref="E63">
    <cfRule type="cellIs" dxfId="279" priority="4" operator="equal">
      <formula>"PR"</formula>
    </cfRule>
  </conditionalFormatting>
  <pageMargins left="0.87" right="0.70866141732283472" top="0.74803149606299213" bottom="0.74803149606299213" header="0.31496062992125984" footer="0.31496062992125984"/>
  <pageSetup paperSize="9" scale="52" orientation="landscape" r:id="rId1"/>
  <rowBreaks count="2" manualBreakCount="2">
    <brk id="16" max="16383" man="1"/>
    <brk id="48"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
  <sheetViews>
    <sheetView view="pageBreakPreview" topLeftCell="A10" zoomScale="87" zoomScaleNormal="60" zoomScaleSheetLayoutView="87" workbookViewId="0">
      <pane xSplit="1" topLeftCell="B1" activePane="topRight" state="frozen"/>
      <selection activeCell="B6" sqref="B6:D6"/>
      <selection pane="topRight" activeCell="J39" sqref="J39"/>
    </sheetView>
  </sheetViews>
  <sheetFormatPr baseColWidth="10" defaultRowHeight="15" x14ac:dyDescent="0.25"/>
  <cols>
    <col min="1" max="1" width="19.5703125" style="3" customWidth="1"/>
    <col min="2" max="2" width="38.5703125" style="1" customWidth="1"/>
    <col min="3" max="3" width="31.140625" style="1" customWidth="1"/>
    <col min="4" max="4" width="38.7109375" style="1" customWidth="1"/>
    <col min="5" max="5" width="6.85546875" style="27" customWidth="1"/>
    <col min="6" max="6" width="78.42578125" style="2" customWidth="1"/>
    <col min="7" max="7" width="8.5703125" style="2" customWidth="1"/>
    <col min="8" max="8" width="7.28515625" style="4" customWidth="1"/>
  </cols>
  <sheetData>
    <row r="1" spans="1:8" s="4" customFormat="1" ht="43.5" customHeight="1" thickBot="1" x14ac:dyDescent="0.3">
      <c r="A1" s="635" t="s">
        <v>731</v>
      </c>
      <c r="B1" s="636"/>
      <c r="C1" s="636"/>
      <c r="D1" s="636"/>
      <c r="E1" s="636"/>
      <c r="F1" s="636"/>
      <c r="G1" s="140"/>
      <c r="H1" s="110"/>
    </row>
    <row r="2" spans="1:8" s="52" customFormat="1" ht="24.75" customHeight="1" thickBot="1" x14ac:dyDescent="0.3">
      <c r="A2" s="637" t="s">
        <v>148</v>
      </c>
      <c r="B2" s="637"/>
      <c r="C2" s="637"/>
      <c r="D2" s="637"/>
      <c r="E2" s="637"/>
      <c r="F2" s="637"/>
      <c r="G2" s="141"/>
      <c r="H2" s="112"/>
    </row>
    <row r="3" spans="1:8" s="4" customFormat="1" ht="14.25" customHeight="1" thickBot="1" x14ac:dyDescent="0.3">
      <c r="A3" s="638" t="s">
        <v>644</v>
      </c>
      <c r="B3" s="639"/>
      <c r="C3" s="639"/>
      <c r="D3" s="639"/>
      <c r="E3" s="640"/>
      <c r="F3" s="641" t="s">
        <v>645</v>
      </c>
      <c r="G3" s="642"/>
      <c r="H3" s="110"/>
    </row>
    <row r="4" spans="1:8" s="51" customFormat="1" ht="10.5" customHeight="1" thickBot="1" x14ac:dyDescent="0.25">
      <c r="A4" s="113" t="s">
        <v>15</v>
      </c>
      <c r="B4" s="643" t="s">
        <v>15</v>
      </c>
      <c r="C4" s="643"/>
      <c r="D4" s="643"/>
      <c r="E4" s="113" t="s">
        <v>16</v>
      </c>
      <c r="F4" s="113" t="s">
        <v>646</v>
      </c>
      <c r="G4" s="113" t="s">
        <v>16</v>
      </c>
      <c r="H4" s="114"/>
    </row>
    <row r="5" spans="1:8" ht="33.75" customHeight="1" thickBot="1" x14ac:dyDescent="0.3">
      <c r="A5" s="595" t="s">
        <v>265</v>
      </c>
      <c r="B5" s="656" t="s">
        <v>739</v>
      </c>
      <c r="C5" s="625" t="s">
        <v>704</v>
      </c>
      <c r="D5" s="177" t="s">
        <v>705</v>
      </c>
      <c r="E5" s="121" t="s">
        <v>1</v>
      </c>
      <c r="F5" s="290" t="s">
        <v>796</v>
      </c>
      <c r="G5" s="291" t="s">
        <v>743</v>
      </c>
      <c r="H5" s="602">
        <f>SUM(G5:G12)</f>
        <v>6</v>
      </c>
    </row>
    <row r="6" spans="1:8" ht="33.75" customHeight="1" thickBot="1" x14ac:dyDescent="0.3">
      <c r="A6" s="596"/>
      <c r="B6" s="657"/>
      <c r="C6" s="622"/>
      <c r="D6" s="132" t="s">
        <v>706</v>
      </c>
      <c r="E6" s="122">
        <v>2</v>
      </c>
      <c r="F6" s="292" t="s">
        <v>796</v>
      </c>
      <c r="G6" s="291" t="s">
        <v>743</v>
      </c>
      <c r="H6" s="602"/>
    </row>
    <row r="7" spans="1:8" ht="33.75" customHeight="1" thickBot="1" x14ac:dyDescent="0.3">
      <c r="A7" s="596"/>
      <c r="B7" s="657"/>
      <c r="C7" s="622"/>
      <c r="D7" s="132" t="s">
        <v>707</v>
      </c>
      <c r="E7" s="122">
        <v>4</v>
      </c>
      <c r="F7" s="292" t="s">
        <v>796</v>
      </c>
      <c r="G7" s="291" t="s">
        <v>743</v>
      </c>
      <c r="H7" s="602"/>
    </row>
    <row r="8" spans="1:8" ht="33.75" customHeight="1" x14ac:dyDescent="0.25">
      <c r="A8" s="596"/>
      <c r="B8" s="657"/>
      <c r="C8" s="626"/>
      <c r="D8" s="150" t="s">
        <v>708</v>
      </c>
      <c r="E8" s="125">
        <v>6</v>
      </c>
      <c r="F8" s="292" t="s">
        <v>796</v>
      </c>
      <c r="G8" s="291" t="s">
        <v>743</v>
      </c>
      <c r="H8" s="602"/>
    </row>
    <row r="9" spans="1:8" ht="33.75" customHeight="1" thickBot="1" x14ac:dyDescent="0.3">
      <c r="A9" s="596"/>
      <c r="B9" s="657"/>
      <c r="C9" s="610" t="s">
        <v>266</v>
      </c>
      <c r="D9" s="177" t="s">
        <v>709</v>
      </c>
      <c r="E9" s="126" t="s">
        <v>1</v>
      </c>
      <c r="F9" s="374" t="s">
        <v>858</v>
      </c>
      <c r="G9" s="255" t="s">
        <v>1</v>
      </c>
      <c r="H9" s="602"/>
    </row>
    <row r="10" spans="1:8" ht="33.75" customHeight="1" x14ac:dyDescent="0.25">
      <c r="A10" s="596"/>
      <c r="B10" s="657"/>
      <c r="C10" s="622"/>
      <c r="D10" s="132" t="s">
        <v>710</v>
      </c>
      <c r="E10" s="122">
        <v>2</v>
      </c>
      <c r="F10" s="120" t="s">
        <v>780</v>
      </c>
      <c r="G10" s="147"/>
      <c r="H10" s="602"/>
    </row>
    <row r="11" spans="1:8" ht="33.75" customHeight="1" x14ac:dyDescent="0.25">
      <c r="A11" s="596"/>
      <c r="B11" s="657"/>
      <c r="C11" s="622"/>
      <c r="D11" s="132" t="s">
        <v>711</v>
      </c>
      <c r="E11" s="122">
        <v>4</v>
      </c>
      <c r="F11" s="120" t="s">
        <v>780</v>
      </c>
      <c r="G11" s="147"/>
      <c r="H11" s="602"/>
    </row>
    <row r="12" spans="1:8" ht="33.75" customHeight="1" thickBot="1" x14ac:dyDescent="0.3">
      <c r="A12" s="597"/>
      <c r="B12" s="658"/>
      <c r="C12" s="623"/>
      <c r="D12" s="133" t="s">
        <v>712</v>
      </c>
      <c r="E12" s="134">
        <v>6</v>
      </c>
      <c r="F12" s="443" t="s">
        <v>859</v>
      </c>
      <c r="G12" s="255">
        <v>6</v>
      </c>
      <c r="H12" s="609"/>
    </row>
    <row r="13" spans="1:8" ht="57.75" customHeight="1" thickBot="1" x14ac:dyDescent="0.3">
      <c r="A13" s="595" t="s">
        <v>267</v>
      </c>
      <c r="B13" s="625" t="s">
        <v>713</v>
      </c>
      <c r="C13" s="691" t="s">
        <v>181</v>
      </c>
      <c r="D13" s="692"/>
      <c r="E13" s="121">
        <v>2</v>
      </c>
      <c r="F13" s="373" t="s">
        <v>787</v>
      </c>
      <c r="G13" s="297"/>
      <c r="H13" s="601">
        <f>SUM(G13:G15)</f>
        <v>6</v>
      </c>
    </row>
    <row r="14" spans="1:8" ht="34.9" customHeight="1" thickBot="1" x14ac:dyDescent="0.3">
      <c r="A14" s="596"/>
      <c r="B14" s="622"/>
      <c r="C14" s="614" t="s">
        <v>268</v>
      </c>
      <c r="D14" s="615"/>
      <c r="E14" s="122">
        <v>4</v>
      </c>
      <c r="F14" s="373" t="s">
        <v>787</v>
      </c>
      <c r="G14" s="297"/>
      <c r="H14" s="602"/>
    </row>
    <row r="15" spans="1:8" ht="146.25" customHeight="1" thickBot="1" x14ac:dyDescent="0.3">
      <c r="A15" s="550"/>
      <c r="B15" s="557"/>
      <c r="C15" s="646" t="s">
        <v>183</v>
      </c>
      <c r="D15" s="647"/>
      <c r="E15" s="33">
        <v>6</v>
      </c>
      <c r="F15" s="444" t="s">
        <v>865</v>
      </c>
      <c r="G15" s="297">
        <v>6</v>
      </c>
      <c r="H15" s="562"/>
    </row>
    <row r="16" spans="1:8" ht="66" customHeight="1" thickBot="1" x14ac:dyDescent="0.3">
      <c r="A16" s="11" t="s">
        <v>269</v>
      </c>
      <c r="B16" s="566" t="s">
        <v>270</v>
      </c>
      <c r="C16" s="567"/>
      <c r="D16" s="568"/>
      <c r="E16" s="31" t="s">
        <v>1</v>
      </c>
      <c r="F16" s="295" t="s">
        <v>860</v>
      </c>
      <c r="G16" s="296" t="s">
        <v>1</v>
      </c>
      <c r="H16" s="79" t="str">
        <f>G16</f>
        <v>PR</v>
      </c>
    </row>
    <row r="17" spans="1:9" ht="16.5" customHeight="1" x14ac:dyDescent="0.25">
      <c r="A17" s="9"/>
      <c r="B17" s="10"/>
      <c r="C17" s="10"/>
      <c r="D17" s="10"/>
      <c r="E17" s="53"/>
      <c r="F17" s="54" t="s">
        <v>647</v>
      </c>
      <c r="G17" s="55">
        <f>SUM(G5:G16)</f>
        <v>12</v>
      </c>
    </row>
    <row r="18" spans="1:9" x14ac:dyDescent="0.25">
      <c r="F18" s="248" t="s">
        <v>795</v>
      </c>
      <c r="G18" s="247">
        <f>SUM(E12,E15,)</f>
        <v>12</v>
      </c>
    </row>
    <row r="19" spans="1:9" ht="15" customHeight="1" x14ac:dyDescent="0.25">
      <c r="A19" s="652" t="s">
        <v>731</v>
      </c>
      <c r="B19" s="652"/>
      <c r="C19" s="652"/>
      <c r="D19" s="652"/>
      <c r="E19" s="652"/>
      <c r="F19" s="652"/>
      <c r="G19" s="26"/>
    </row>
    <row r="20" spans="1:9" s="4" customFormat="1" ht="24.75" customHeight="1" thickBot="1" x14ac:dyDescent="0.3">
      <c r="A20" s="570" t="s">
        <v>149</v>
      </c>
      <c r="B20" s="570"/>
      <c r="C20" s="570"/>
      <c r="D20" s="570"/>
      <c r="E20" s="570"/>
      <c r="F20" s="570"/>
      <c r="G20" s="5"/>
    </row>
    <row r="21" spans="1:9" s="4" customFormat="1" ht="14.25" customHeight="1" thickBot="1" x14ac:dyDescent="0.3">
      <c r="A21" s="571" t="s">
        <v>644</v>
      </c>
      <c r="B21" s="572"/>
      <c r="C21" s="572"/>
      <c r="D21" s="572"/>
      <c r="E21" s="573"/>
      <c r="F21" s="574" t="s">
        <v>645</v>
      </c>
      <c r="G21" s="575"/>
    </row>
    <row r="22" spans="1:9" s="51" customFormat="1" ht="10.5" customHeight="1" thickBot="1" x14ac:dyDescent="0.25">
      <c r="A22" s="50" t="s">
        <v>15</v>
      </c>
      <c r="B22" s="576" t="s">
        <v>15</v>
      </c>
      <c r="C22" s="576"/>
      <c r="D22" s="576"/>
      <c r="E22" s="50" t="s">
        <v>16</v>
      </c>
      <c r="F22" s="50" t="s">
        <v>646</v>
      </c>
      <c r="G22" s="50" t="s">
        <v>16</v>
      </c>
      <c r="H22" s="76"/>
    </row>
    <row r="23" spans="1:9" ht="56.25" customHeight="1" thickBot="1" x14ac:dyDescent="0.3">
      <c r="A23" s="548" t="s">
        <v>271</v>
      </c>
      <c r="B23" s="648" t="s">
        <v>272</v>
      </c>
      <c r="C23" s="687" t="s">
        <v>273</v>
      </c>
      <c r="D23" s="688"/>
      <c r="E23" s="32">
        <v>2</v>
      </c>
      <c r="F23" s="417" t="s">
        <v>861</v>
      </c>
      <c r="G23" s="375">
        <v>2</v>
      </c>
      <c r="H23" s="555">
        <f>SUM(G23:G24)</f>
        <v>2</v>
      </c>
    </row>
    <row r="24" spans="1:9" ht="56.25" customHeight="1" thickBot="1" x14ac:dyDescent="0.3">
      <c r="A24" s="550"/>
      <c r="B24" s="557"/>
      <c r="C24" s="689" t="s">
        <v>274</v>
      </c>
      <c r="D24" s="690"/>
      <c r="E24" s="33">
        <v>4</v>
      </c>
      <c r="F24" s="298" t="s">
        <v>747</v>
      </c>
      <c r="G24" s="294">
        <v>0</v>
      </c>
      <c r="H24" s="562"/>
      <c r="I24" s="12"/>
    </row>
    <row r="25" spans="1:9" ht="36" customHeight="1" thickBot="1" x14ac:dyDescent="0.3">
      <c r="A25" s="548" t="s">
        <v>275</v>
      </c>
      <c r="B25" s="551" t="s">
        <v>276</v>
      </c>
      <c r="C25" s="552"/>
      <c r="D25" s="553"/>
      <c r="E25" s="36" t="s">
        <v>1</v>
      </c>
      <c r="F25" s="417" t="s">
        <v>862</v>
      </c>
      <c r="G25" s="375" t="s">
        <v>1</v>
      </c>
      <c r="H25" s="554">
        <f>SUM(G25:G28)</f>
        <v>0</v>
      </c>
    </row>
    <row r="26" spans="1:9" ht="36" customHeight="1" thickBot="1" x14ac:dyDescent="0.3">
      <c r="A26" s="549"/>
      <c r="B26" s="662" t="s">
        <v>277</v>
      </c>
      <c r="C26" s="663"/>
      <c r="D26" s="664"/>
      <c r="E26" s="41">
        <v>2</v>
      </c>
      <c r="F26" s="292" t="s">
        <v>796</v>
      </c>
      <c r="G26" s="291" t="s">
        <v>743</v>
      </c>
      <c r="H26" s="555"/>
    </row>
    <row r="27" spans="1:9" ht="42" customHeight="1" thickBot="1" x14ac:dyDescent="0.3">
      <c r="A27" s="549"/>
      <c r="B27" s="556" t="s">
        <v>279</v>
      </c>
      <c r="C27" s="665" t="s">
        <v>239</v>
      </c>
      <c r="D27" s="666"/>
      <c r="E27" s="34">
        <v>2</v>
      </c>
      <c r="F27" s="292" t="s">
        <v>796</v>
      </c>
      <c r="G27" s="291" t="s">
        <v>743</v>
      </c>
      <c r="H27" s="555"/>
      <c r="I27" s="12"/>
    </row>
    <row r="28" spans="1:9" ht="42" customHeight="1" thickBot="1" x14ac:dyDescent="0.3">
      <c r="A28" s="550"/>
      <c r="B28" s="557"/>
      <c r="C28" s="669" t="s">
        <v>278</v>
      </c>
      <c r="D28" s="670"/>
      <c r="E28" s="33">
        <v>5</v>
      </c>
      <c r="F28" s="292" t="s">
        <v>796</v>
      </c>
      <c r="G28" s="291" t="s">
        <v>743</v>
      </c>
      <c r="H28" s="562"/>
      <c r="I28" s="12"/>
    </row>
    <row r="29" spans="1:9" ht="57.75" customHeight="1" thickBot="1" x14ac:dyDescent="0.3">
      <c r="A29" s="548" t="s">
        <v>280</v>
      </c>
      <c r="B29" s="648" t="s">
        <v>281</v>
      </c>
      <c r="C29" s="681" t="s">
        <v>282</v>
      </c>
      <c r="D29" s="682"/>
      <c r="E29" s="32">
        <v>1</v>
      </c>
      <c r="F29" s="293" t="s">
        <v>747</v>
      </c>
      <c r="G29" s="265">
        <v>0</v>
      </c>
      <c r="H29" s="554">
        <f>SUM(G29:G30)</f>
        <v>0</v>
      </c>
    </row>
    <row r="30" spans="1:9" ht="57.75" customHeight="1" thickBot="1" x14ac:dyDescent="0.3">
      <c r="A30" s="550"/>
      <c r="B30" s="557"/>
      <c r="C30" s="646" t="s">
        <v>283</v>
      </c>
      <c r="D30" s="647"/>
      <c r="E30" s="33">
        <v>2</v>
      </c>
      <c r="F30" s="293" t="s">
        <v>747</v>
      </c>
      <c r="G30" s="265">
        <v>0</v>
      </c>
      <c r="H30" s="562"/>
    </row>
    <row r="31" spans="1:9" ht="86.25" customHeight="1" thickBot="1" x14ac:dyDescent="0.3">
      <c r="A31" s="11" t="s">
        <v>284</v>
      </c>
      <c r="B31" s="566" t="s">
        <v>285</v>
      </c>
      <c r="C31" s="567"/>
      <c r="D31" s="568"/>
      <c r="E31" s="31">
        <v>3</v>
      </c>
      <c r="F31" s="445" t="s">
        <v>929</v>
      </c>
      <c r="G31" s="296">
        <v>3</v>
      </c>
      <c r="H31" s="79">
        <f>G31</f>
        <v>3</v>
      </c>
    </row>
    <row r="32" spans="1:9" ht="16.5" customHeight="1" x14ac:dyDescent="0.25">
      <c r="A32" s="9"/>
      <c r="B32" s="10"/>
      <c r="C32" s="10"/>
      <c r="D32" s="10"/>
      <c r="E32" s="53"/>
      <c r="F32" s="54" t="s">
        <v>647</v>
      </c>
      <c r="G32" s="55">
        <f>SUM(G23:G31)</f>
        <v>5</v>
      </c>
    </row>
    <row r="33" spans="1:8" x14ac:dyDescent="0.25">
      <c r="F33" s="248" t="s">
        <v>795</v>
      </c>
      <c r="G33" s="247">
        <f>SUM(E24, E30,E31)</f>
        <v>9</v>
      </c>
    </row>
    <row r="34" spans="1:8" ht="15" customHeight="1" x14ac:dyDescent="0.25">
      <c r="A34" s="652" t="s">
        <v>731</v>
      </c>
      <c r="B34" s="652"/>
      <c r="C34" s="652"/>
      <c r="D34" s="652"/>
      <c r="E34" s="652"/>
      <c r="F34" s="652"/>
      <c r="G34" s="26"/>
    </row>
    <row r="35" spans="1:8" s="4" customFormat="1" ht="24.75" customHeight="1" thickBot="1" x14ac:dyDescent="0.3">
      <c r="A35" s="570" t="s">
        <v>150</v>
      </c>
      <c r="B35" s="570"/>
      <c r="C35" s="570"/>
      <c r="D35" s="570"/>
      <c r="E35" s="570"/>
      <c r="F35" s="570"/>
      <c r="G35" s="5"/>
    </row>
    <row r="36" spans="1:8" s="4" customFormat="1" ht="14.25" customHeight="1" thickBot="1" x14ac:dyDescent="0.3">
      <c r="A36" s="571" t="s">
        <v>644</v>
      </c>
      <c r="B36" s="572"/>
      <c r="C36" s="572"/>
      <c r="D36" s="572"/>
      <c r="E36" s="573"/>
      <c r="F36" s="574" t="s">
        <v>645</v>
      </c>
      <c r="G36" s="575"/>
    </row>
    <row r="37" spans="1:8" s="51" customFormat="1" ht="10.5" customHeight="1" thickBot="1" x14ac:dyDescent="0.25">
      <c r="A37" s="50" t="s">
        <v>15</v>
      </c>
      <c r="B37" s="576" t="s">
        <v>15</v>
      </c>
      <c r="C37" s="576"/>
      <c r="D37" s="576"/>
      <c r="E37" s="50" t="s">
        <v>16</v>
      </c>
      <c r="F37" s="50" t="s">
        <v>646</v>
      </c>
      <c r="G37" s="50" t="s">
        <v>16</v>
      </c>
      <c r="H37" s="76"/>
    </row>
    <row r="38" spans="1:8" ht="119.25" customHeight="1" x14ac:dyDescent="0.25">
      <c r="A38" s="548" t="s">
        <v>286</v>
      </c>
      <c r="B38" s="683" t="s">
        <v>287</v>
      </c>
      <c r="C38" s="650" t="s">
        <v>289</v>
      </c>
      <c r="D38" s="651"/>
      <c r="E38" s="36" t="s">
        <v>1</v>
      </c>
      <c r="F38" s="446" t="s">
        <v>930</v>
      </c>
      <c r="G38" s="300" t="s">
        <v>1</v>
      </c>
      <c r="H38" s="555">
        <f>SUM(G38:G40)</f>
        <v>4</v>
      </c>
    </row>
    <row r="39" spans="1:8" ht="134.25" customHeight="1" x14ac:dyDescent="0.25">
      <c r="A39" s="549"/>
      <c r="B39" s="684"/>
      <c r="C39" s="685" t="s">
        <v>290</v>
      </c>
      <c r="D39" s="686"/>
      <c r="E39" s="39">
        <v>4</v>
      </c>
      <c r="F39" s="498" t="s">
        <v>931</v>
      </c>
      <c r="G39" s="300">
        <v>4</v>
      </c>
      <c r="H39" s="555"/>
    </row>
    <row r="40" spans="1:8" ht="125.25" customHeight="1" thickBot="1" x14ac:dyDescent="0.3">
      <c r="A40" s="550"/>
      <c r="B40" s="92" t="s">
        <v>288</v>
      </c>
      <c r="C40" s="563" t="s">
        <v>291</v>
      </c>
      <c r="D40" s="565"/>
      <c r="E40" s="40">
        <v>4</v>
      </c>
      <c r="F40" s="301" t="s">
        <v>796</v>
      </c>
      <c r="G40" s="234" t="s">
        <v>743</v>
      </c>
      <c r="H40" s="562"/>
    </row>
    <row r="41" spans="1:8" ht="86.25" customHeight="1" thickBot="1" x14ac:dyDescent="0.3">
      <c r="A41" s="11" t="s">
        <v>292</v>
      </c>
      <c r="B41" s="566" t="s">
        <v>293</v>
      </c>
      <c r="C41" s="567"/>
      <c r="D41" s="568"/>
      <c r="E41" s="31">
        <v>4</v>
      </c>
      <c r="F41" s="299" t="s">
        <v>864</v>
      </c>
      <c r="G41" s="300">
        <v>4</v>
      </c>
      <c r="H41" s="78">
        <f>G41</f>
        <v>4</v>
      </c>
    </row>
    <row r="42" spans="1:8" ht="65.25" customHeight="1" x14ac:dyDescent="0.25">
      <c r="A42" s="548" t="s">
        <v>294</v>
      </c>
      <c r="B42" s="648" t="s">
        <v>295</v>
      </c>
      <c r="C42" s="681" t="s">
        <v>182</v>
      </c>
      <c r="D42" s="682"/>
      <c r="E42" s="32">
        <v>1</v>
      </c>
      <c r="F42" s="302" t="s">
        <v>796</v>
      </c>
      <c r="G42" s="271" t="s">
        <v>743</v>
      </c>
      <c r="H42" s="554">
        <f>SUM(G42:G44)</f>
        <v>0</v>
      </c>
    </row>
    <row r="43" spans="1:8" ht="65.25" customHeight="1" x14ac:dyDescent="0.25">
      <c r="A43" s="549"/>
      <c r="B43" s="649"/>
      <c r="C43" s="644" t="s">
        <v>239</v>
      </c>
      <c r="D43" s="645"/>
      <c r="E43" s="43">
        <v>2</v>
      </c>
      <c r="F43" s="303" t="s">
        <v>796</v>
      </c>
      <c r="G43" s="279" t="s">
        <v>743</v>
      </c>
      <c r="H43" s="555"/>
    </row>
    <row r="44" spans="1:8" ht="65.25" customHeight="1" thickBot="1" x14ac:dyDescent="0.3">
      <c r="A44" s="550"/>
      <c r="B44" s="557"/>
      <c r="C44" s="646" t="s">
        <v>278</v>
      </c>
      <c r="D44" s="647"/>
      <c r="E44" s="33">
        <v>4</v>
      </c>
      <c r="F44" s="301" t="s">
        <v>796</v>
      </c>
      <c r="G44" s="234" t="s">
        <v>743</v>
      </c>
      <c r="H44" s="555"/>
    </row>
    <row r="45" spans="1:8" ht="16.5" customHeight="1" x14ac:dyDescent="0.25">
      <c r="A45" s="9"/>
      <c r="B45" s="10"/>
      <c r="C45" s="10"/>
      <c r="D45" s="10"/>
      <c r="E45" s="53"/>
      <c r="F45" s="54" t="s">
        <v>647</v>
      </c>
      <c r="G45" s="55">
        <f>SUM(G38:G44)</f>
        <v>8</v>
      </c>
    </row>
    <row r="46" spans="1:8" x14ac:dyDescent="0.25">
      <c r="F46" s="248" t="s">
        <v>795</v>
      </c>
      <c r="G46" s="247">
        <f>SUM(E39,E41)</f>
        <v>8</v>
      </c>
    </row>
    <row r="48" spans="1:8" x14ac:dyDescent="0.25">
      <c r="F48" s="54" t="s">
        <v>784</v>
      </c>
      <c r="G48" s="55">
        <f>SUM(G45,G32,G17)</f>
        <v>25</v>
      </c>
    </row>
    <row r="49" spans="6:8" x14ac:dyDescent="0.25">
      <c r="F49" s="248" t="s">
        <v>785</v>
      </c>
      <c r="G49" s="247">
        <f>SUM(G46,G18,G33)</f>
        <v>29</v>
      </c>
      <c r="H49" s="249">
        <f>G48/G49</f>
        <v>0.86206896551724133</v>
      </c>
    </row>
    <row r="50" spans="6:8" x14ac:dyDescent="0.25">
      <c r="F50" s="390" t="s">
        <v>791</v>
      </c>
    </row>
  </sheetData>
  <mergeCells count="58">
    <mergeCell ref="B16:D16"/>
    <mergeCell ref="A19:F19"/>
    <mergeCell ref="A20:F20"/>
    <mergeCell ref="A21:E21"/>
    <mergeCell ref="A1:F1"/>
    <mergeCell ref="A2:F2"/>
    <mergeCell ref="A3:E3"/>
    <mergeCell ref="F3:G3"/>
    <mergeCell ref="B4:D4"/>
    <mergeCell ref="F21:G21"/>
    <mergeCell ref="H5:H12"/>
    <mergeCell ref="C9:C12"/>
    <mergeCell ref="A13:A15"/>
    <mergeCell ref="B13:B15"/>
    <mergeCell ref="C13:D13"/>
    <mergeCell ref="H13:H15"/>
    <mergeCell ref="C14:D14"/>
    <mergeCell ref="C15:D15"/>
    <mergeCell ref="A5:A12"/>
    <mergeCell ref="B5:B12"/>
    <mergeCell ref="C5:C8"/>
    <mergeCell ref="H29:H30"/>
    <mergeCell ref="C30:D30"/>
    <mergeCell ref="A23:A24"/>
    <mergeCell ref="B23:B24"/>
    <mergeCell ref="C23:D23"/>
    <mergeCell ref="H23:H24"/>
    <mergeCell ref="C24:D24"/>
    <mergeCell ref="A25:A28"/>
    <mergeCell ref="B25:D25"/>
    <mergeCell ref="H25:H28"/>
    <mergeCell ref="B26:D26"/>
    <mergeCell ref="B27:B28"/>
    <mergeCell ref="B22:D22"/>
    <mergeCell ref="B37:D37"/>
    <mergeCell ref="C27:D27"/>
    <mergeCell ref="C28:D28"/>
    <mergeCell ref="A29:A30"/>
    <mergeCell ref="B29:B30"/>
    <mergeCell ref="C29:D29"/>
    <mergeCell ref="B31:D31"/>
    <mergeCell ref="A34:F34"/>
    <mergeCell ref="A35:F35"/>
    <mergeCell ref="A36:E36"/>
    <mergeCell ref="F36:G36"/>
    <mergeCell ref="A38:A40"/>
    <mergeCell ref="B38:B39"/>
    <mergeCell ref="C38:D38"/>
    <mergeCell ref="H38:H40"/>
    <mergeCell ref="C39:D39"/>
    <mergeCell ref="C40:D40"/>
    <mergeCell ref="B41:D41"/>
    <mergeCell ref="A42:A44"/>
    <mergeCell ref="B42:B44"/>
    <mergeCell ref="C42:D42"/>
    <mergeCell ref="H42:H44"/>
    <mergeCell ref="C43:D43"/>
    <mergeCell ref="C44:D44"/>
  </mergeCells>
  <conditionalFormatting sqref="B26">
    <cfRule type="cellIs" dxfId="278" priority="69" operator="equal">
      <formula>"PR"</formula>
    </cfRule>
  </conditionalFormatting>
  <conditionalFormatting sqref="B16">
    <cfRule type="cellIs" dxfId="277" priority="73" operator="equal">
      <formula>"PR"</formula>
    </cfRule>
  </conditionalFormatting>
  <conditionalFormatting sqref="B23">
    <cfRule type="cellIs" dxfId="276" priority="72" operator="equal">
      <formula>"PR"</formula>
    </cfRule>
  </conditionalFormatting>
  <conditionalFormatting sqref="B27">
    <cfRule type="cellIs" dxfId="275" priority="71" operator="equal">
      <formula>"PR"</formula>
    </cfRule>
  </conditionalFormatting>
  <conditionalFormatting sqref="B25">
    <cfRule type="cellIs" dxfId="274" priority="70" operator="equal">
      <formula>"PR"</formula>
    </cfRule>
  </conditionalFormatting>
  <conditionalFormatting sqref="B31">
    <cfRule type="cellIs" dxfId="273" priority="68" operator="equal">
      <formula>"PR"</formula>
    </cfRule>
  </conditionalFormatting>
  <conditionalFormatting sqref="B38">
    <cfRule type="cellIs" dxfId="272" priority="67" operator="equal">
      <formula>"PR"</formula>
    </cfRule>
  </conditionalFormatting>
  <conditionalFormatting sqref="B41">
    <cfRule type="cellIs" dxfId="271" priority="66" operator="equal">
      <formula>"PR"</formula>
    </cfRule>
  </conditionalFormatting>
  <conditionalFormatting sqref="E5:E16 E23:E31 E38:E44 E18:E20 E33:E35 E46:E1048576">
    <cfRule type="cellIs" dxfId="270" priority="59" operator="equal">
      <formula>"PR"</formula>
    </cfRule>
  </conditionalFormatting>
  <conditionalFormatting sqref="E1:E2">
    <cfRule type="cellIs" dxfId="269" priority="54" operator="equal">
      <formula>"PR"</formula>
    </cfRule>
  </conditionalFormatting>
  <conditionalFormatting sqref="E4">
    <cfRule type="cellIs" dxfId="268" priority="28" operator="equal">
      <formula>"PR"</formula>
    </cfRule>
  </conditionalFormatting>
  <conditionalFormatting sqref="G4">
    <cfRule type="cellIs" dxfId="267" priority="27" operator="equal">
      <formula>"PR"</formula>
    </cfRule>
  </conditionalFormatting>
  <conditionalFormatting sqref="E22">
    <cfRule type="cellIs" dxfId="266" priority="26" operator="equal">
      <formula>"PR"</formula>
    </cfRule>
  </conditionalFormatting>
  <conditionalFormatting sqref="G22">
    <cfRule type="cellIs" dxfId="265" priority="25" operator="equal">
      <formula>"PR"</formula>
    </cfRule>
  </conditionalFormatting>
  <conditionalFormatting sqref="E37">
    <cfRule type="cellIs" dxfId="264" priority="24" operator="equal">
      <formula>"PR"</formula>
    </cfRule>
  </conditionalFormatting>
  <conditionalFormatting sqref="G37">
    <cfRule type="cellIs" dxfId="263" priority="23" operator="equal">
      <formula>"PR"</formula>
    </cfRule>
  </conditionalFormatting>
  <conditionalFormatting sqref="E17">
    <cfRule type="cellIs" dxfId="262" priority="5" operator="equal">
      <formula>"PR"</formula>
    </cfRule>
  </conditionalFormatting>
  <conditionalFormatting sqref="E32">
    <cfRule type="cellIs" dxfId="261" priority="4" operator="equal">
      <formula>"PR"</formula>
    </cfRule>
  </conditionalFormatting>
  <conditionalFormatting sqref="E45">
    <cfRule type="cellIs" dxfId="260" priority="3" operator="equal">
      <formula>"PR"</formula>
    </cfRule>
  </conditionalFormatting>
  <pageMargins left="0.70866141732283472" right="0.70866141732283472" top="0.74803149606299213" bottom="0.74803149606299213" header="0.31496062992125984" footer="0.31496062992125984"/>
  <pageSetup paperSize="9" scale="57" orientation="landscape" r:id="rId1"/>
  <rowBreaks count="2" manualBreakCount="2">
    <brk id="18" max="16383" man="1"/>
    <brk id="33"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view="pageBreakPreview" zoomScale="89" zoomScaleNormal="52" zoomScaleSheetLayoutView="89" workbookViewId="0">
      <pane xSplit="1" topLeftCell="B1" activePane="topRight" state="frozen"/>
      <selection activeCell="B6" sqref="B6:D6"/>
      <selection pane="topRight" activeCell="B67" sqref="B67"/>
    </sheetView>
  </sheetViews>
  <sheetFormatPr baseColWidth="10" defaultRowHeight="15" x14ac:dyDescent="0.25"/>
  <cols>
    <col min="1" max="1" width="19.5703125" style="3" customWidth="1"/>
    <col min="2" max="2" width="38.5703125" style="1" customWidth="1"/>
    <col min="3" max="3" width="31.140625" style="1" customWidth="1"/>
    <col min="4" max="4" width="38.7109375" style="1" customWidth="1"/>
    <col min="5" max="5" width="6.85546875" style="27" customWidth="1"/>
    <col min="6" max="6" width="78.42578125" style="2" customWidth="1"/>
    <col min="7" max="7" width="8.5703125" style="2" customWidth="1"/>
    <col min="8" max="8" width="7.28515625" style="4" customWidth="1"/>
  </cols>
  <sheetData>
    <row r="1" spans="1:8" s="4" customFormat="1" ht="43.5" customHeight="1" thickBot="1" x14ac:dyDescent="0.3">
      <c r="A1" s="635" t="s">
        <v>732</v>
      </c>
      <c r="B1" s="636"/>
      <c r="C1" s="636"/>
      <c r="D1" s="636"/>
      <c r="E1" s="636"/>
      <c r="F1" s="636"/>
      <c r="G1" s="140"/>
      <c r="H1" s="110"/>
    </row>
    <row r="2" spans="1:8" s="52" customFormat="1" ht="24.75" customHeight="1" thickBot="1" x14ac:dyDescent="0.3">
      <c r="A2" s="637" t="s">
        <v>151</v>
      </c>
      <c r="B2" s="637"/>
      <c r="C2" s="637"/>
      <c r="D2" s="637"/>
      <c r="E2" s="637"/>
      <c r="F2" s="637"/>
      <c r="G2" s="141"/>
      <c r="H2" s="112"/>
    </row>
    <row r="3" spans="1:8" s="4" customFormat="1" ht="14.25" customHeight="1" thickBot="1" x14ac:dyDescent="0.3">
      <c r="A3" s="638" t="s">
        <v>644</v>
      </c>
      <c r="B3" s="639"/>
      <c r="C3" s="639"/>
      <c r="D3" s="639"/>
      <c r="E3" s="640"/>
      <c r="F3" s="641" t="s">
        <v>645</v>
      </c>
      <c r="G3" s="642"/>
      <c r="H3" s="110"/>
    </row>
    <row r="4" spans="1:8" s="51" customFormat="1" ht="10.5" customHeight="1" thickBot="1" x14ac:dyDescent="0.25">
      <c r="A4" s="113" t="s">
        <v>15</v>
      </c>
      <c r="B4" s="643" t="s">
        <v>15</v>
      </c>
      <c r="C4" s="643"/>
      <c r="D4" s="643"/>
      <c r="E4" s="113" t="s">
        <v>16</v>
      </c>
      <c r="F4" s="113" t="s">
        <v>646</v>
      </c>
      <c r="G4" s="113" t="s">
        <v>16</v>
      </c>
      <c r="H4" s="114"/>
    </row>
    <row r="5" spans="1:8" ht="60" customHeight="1" thickBot="1" x14ac:dyDescent="0.3">
      <c r="A5" s="595" t="s">
        <v>296</v>
      </c>
      <c r="B5" s="625" t="s">
        <v>703</v>
      </c>
      <c r="C5" s="691" t="s">
        <v>297</v>
      </c>
      <c r="D5" s="692"/>
      <c r="E5" s="121">
        <v>2</v>
      </c>
      <c r="F5" s="694" t="s">
        <v>796</v>
      </c>
      <c r="G5" s="307" t="s">
        <v>743</v>
      </c>
      <c r="H5" s="602">
        <f>SUM(G5:G7)</f>
        <v>0</v>
      </c>
    </row>
    <row r="6" spans="1:8" ht="60" customHeight="1" thickBot="1" x14ac:dyDescent="0.3">
      <c r="A6" s="596"/>
      <c r="B6" s="622"/>
      <c r="C6" s="614" t="s">
        <v>299</v>
      </c>
      <c r="D6" s="615"/>
      <c r="E6" s="122">
        <v>3</v>
      </c>
      <c r="F6" s="695"/>
      <c r="G6" s="307" t="s">
        <v>743</v>
      </c>
      <c r="H6" s="602"/>
    </row>
    <row r="7" spans="1:8" ht="60" customHeight="1" thickBot="1" x14ac:dyDescent="0.3">
      <c r="A7" s="597"/>
      <c r="B7" s="623"/>
      <c r="C7" s="616" t="s">
        <v>298</v>
      </c>
      <c r="D7" s="617"/>
      <c r="E7" s="134">
        <v>4</v>
      </c>
      <c r="F7" s="696"/>
      <c r="G7" s="307" t="s">
        <v>743</v>
      </c>
      <c r="H7" s="609"/>
    </row>
    <row r="8" spans="1:8" ht="102" customHeight="1" thickBot="1" x14ac:dyDescent="0.3">
      <c r="A8" s="142" t="s">
        <v>300</v>
      </c>
      <c r="B8" s="659" t="s">
        <v>301</v>
      </c>
      <c r="C8" s="660"/>
      <c r="D8" s="661"/>
      <c r="E8" s="143">
        <v>2</v>
      </c>
      <c r="F8" s="306" t="s">
        <v>796</v>
      </c>
      <c r="G8" s="307" t="s">
        <v>743</v>
      </c>
      <c r="H8" s="152" t="str">
        <f>G8</f>
        <v>SO</v>
      </c>
    </row>
    <row r="9" spans="1:8" ht="63" customHeight="1" thickBot="1" x14ac:dyDescent="0.3">
      <c r="A9" s="142" t="s">
        <v>302</v>
      </c>
      <c r="B9" s="659" t="s">
        <v>303</v>
      </c>
      <c r="C9" s="660"/>
      <c r="D9" s="661"/>
      <c r="E9" s="143">
        <v>1</v>
      </c>
      <c r="F9" s="306" t="s">
        <v>796</v>
      </c>
      <c r="G9" s="307" t="s">
        <v>743</v>
      </c>
      <c r="H9" s="153" t="str">
        <f>G9</f>
        <v>SO</v>
      </c>
    </row>
    <row r="10" spans="1:8" ht="16.5" customHeight="1" x14ac:dyDescent="0.25">
      <c r="A10" s="135"/>
      <c r="B10" s="136"/>
      <c r="C10" s="136"/>
      <c r="D10" s="136"/>
      <c r="E10" s="137"/>
      <c r="F10" s="138" t="s">
        <v>647</v>
      </c>
      <c r="G10" s="139">
        <f>SUM(G5:G9)</f>
        <v>0</v>
      </c>
      <c r="H10" s="110"/>
    </row>
    <row r="11" spans="1:8" x14ac:dyDescent="0.25">
      <c r="A11" s="154"/>
      <c r="B11" s="155"/>
      <c r="C11" s="155"/>
      <c r="D11" s="155"/>
      <c r="E11" s="156"/>
      <c r="F11" s="248" t="s">
        <v>795</v>
      </c>
      <c r="G11" s="247">
        <v>0</v>
      </c>
      <c r="H11" s="110"/>
    </row>
    <row r="12" spans="1:8" ht="15" customHeight="1" x14ac:dyDescent="0.25">
      <c r="A12" s="697" t="s">
        <v>732</v>
      </c>
      <c r="B12" s="697"/>
      <c r="C12" s="697"/>
      <c r="D12" s="697"/>
      <c r="E12" s="697"/>
      <c r="F12" s="697"/>
      <c r="G12" s="176"/>
      <c r="H12" s="110"/>
    </row>
    <row r="13" spans="1:8" s="4" customFormat="1" ht="24.75" customHeight="1" thickBot="1" x14ac:dyDescent="0.3">
      <c r="A13" s="693" t="s">
        <v>152</v>
      </c>
      <c r="B13" s="693"/>
      <c r="C13" s="693"/>
      <c r="D13" s="693"/>
      <c r="E13" s="693"/>
      <c r="F13" s="693"/>
      <c r="G13" s="167"/>
      <c r="H13" s="110"/>
    </row>
    <row r="14" spans="1:8" s="4" customFormat="1" ht="14.25" customHeight="1" thickBot="1" x14ac:dyDescent="0.3">
      <c r="A14" s="638" t="s">
        <v>644</v>
      </c>
      <c r="B14" s="639"/>
      <c r="C14" s="639"/>
      <c r="D14" s="639"/>
      <c r="E14" s="640"/>
      <c r="F14" s="641" t="s">
        <v>645</v>
      </c>
      <c r="G14" s="642"/>
      <c r="H14" s="110"/>
    </row>
    <row r="15" spans="1:8" s="51" customFormat="1" ht="10.5" customHeight="1" thickBot="1" x14ac:dyDescent="0.25">
      <c r="A15" s="50" t="s">
        <v>15</v>
      </c>
      <c r="B15" s="576" t="s">
        <v>15</v>
      </c>
      <c r="C15" s="576"/>
      <c r="D15" s="576"/>
      <c r="E15" s="50" t="s">
        <v>16</v>
      </c>
      <c r="F15" s="50" t="s">
        <v>646</v>
      </c>
      <c r="G15" s="50" t="s">
        <v>16</v>
      </c>
      <c r="H15" s="76"/>
    </row>
    <row r="16" spans="1:8" ht="54" customHeight="1" x14ac:dyDescent="0.25">
      <c r="A16" s="548" t="s">
        <v>307</v>
      </c>
      <c r="B16" s="551" t="s">
        <v>304</v>
      </c>
      <c r="C16" s="552"/>
      <c r="D16" s="553"/>
      <c r="E16" s="36" t="s">
        <v>1</v>
      </c>
      <c r="F16" s="405" t="s">
        <v>957</v>
      </c>
      <c r="G16" s="277" t="s">
        <v>1</v>
      </c>
      <c r="H16" s="555">
        <f>SUM(G16:G18)</f>
        <v>2</v>
      </c>
    </row>
    <row r="17" spans="1:8" ht="36.75" customHeight="1" x14ac:dyDescent="0.25">
      <c r="A17" s="549"/>
      <c r="B17" s="662" t="s">
        <v>305</v>
      </c>
      <c r="C17" s="663"/>
      <c r="D17" s="664"/>
      <c r="E17" s="41">
        <v>2</v>
      </c>
      <c r="F17" s="392" t="s">
        <v>866</v>
      </c>
      <c r="G17" s="262">
        <v>2</v>
      </c>
      <c r="H17" s="555"/>
    </row>
    <row r="18" spans="1:8" ht="54" customHeight="1" thickBot="1" x14ac:dyDescent="0.3">
      <c r="A18" s="550"/>
      <c r="B18" s="563" t="s">
        <v>306</v>
      </c>
      <c r="C18" s="564"/>
      <c r="D18" s="565"/>
      <c r="E18" s="37">
        <v>1</v>
      </c>
      <c r="F18" s="308" t="s">
        <v>796</v>
      </c>
      <c r="G18" s="309" t="s">
        <v>743</v>
      </c>
      <c r="H18" s="562"/>
    </row>
    <row r="19" spans="1:8" ht="73.5" customHeight="1" thickBot="1" x14ac:dyDescent="0.3">
      <c r="A19" s="11" t="s">
        <v>308</v>
      </c>
      <c r="B19" s="566" t="s">
        <v>309</v>
      </c>
      <c r="C19" s="567"/>
      <c r="D19" s="568"/>
      <c r="E19" s="31" t="s">
        <v>1</v>
      </c>
      <c r="F19" s="406" t="s">
        <v>867</v>
      </c>
      <c r="G19" s="230" t="s">
        <v>1</v>
      </c>
      <c r="H19" s="78" t="str">
        <f>G19</f>
        <v>PR</v>
      </c>
    </row>
    <row r="20" spans="1:8" ht="54" customHeight="1" thickBot="1" x14ac:dyDescent="0.3">
      <c r="A20" s="548" t="s">
        <v>310</v>
      </c>
      <c r="B20" s="551" t="s">
        <v>311</v>
      </c>
      <c r="C20" s="552"/>
      <c r="D20" s="553"/>
      <c r="E20" s="36">
        <v>2</v>
      </c>
      <c r="F20" s="405" t="s">
        <v>958</v>
      </c>
      <c r="G20" s="227">
        <v>2</v>
      </c>
      <c r="H20" s="554">
        <f>SUM(G20:G21)</f>
        <v>4</v>
      </c>
    </row>
    <row r="21" spans="1:8" ht="71.25" customHeight="1" thickBot="1" x14ac:dyDescent="0.3">
      <c r="A21" s="550"/>
      <c r="B21" s="563" t="s">
        <v>960</v>
      </c>
      <c r="C21" s="564"/>
      <c r="D21" s="565"/>
      <c r="E21" s="37">
        <v>2</v>
      </c>
      <c r="F21" s="407" t="s">
        <v>959</v>
      </c>
      <c r="G21" s="228">
        <v>2</v>
      </c>
      <c r="H21" s="555"/>
    </row>
    <row r="22" spans="1:8" ht="16.5" customHeight="1" x14ac:dyDescent="0.25">
      <c r="A22" s="9"/>
      <c r="B22" s="10"/>
      <c r="C22" s="10"/>
      <c r="D22" s="10"/>
      <c r="E22" s="53"/>
      <c r="F22" s="54" t="s">
        <v>647</v>
      </c>
      <c r="G22" s="55">
        <f>SUM(G16:G21)</f>
        <v>6</v>
      </c>
    </row>
    <row r="23" spans="1:8" x14ac:dyDescent="0.25">
      <c r="F23" s="248" t="s">
        <v>795</v>
      </c>
      <c r="G23" s="247">
        <f>SUM(E17,E20,E21)</f>
        <v>6</v>
      </c>
    </row>
    <row r="25" spans="1:8" x14ac:dyDescent="0.25">
      <c r="F25" s="54" t="s">
        <v>784</v>
      </c>
      <c r="G25" s="55">
        <f>SUM(G22,G10)</f>
        <v>6</v>
      </c>
    </row>
    <row r="26" spans="1:8" x14ac:dyDescent="0.25">
      <c r="F26" s="248" t="s">
        <v>785</v>
      </c>
      <c r="G26" s="247">
        <f>SUM(G23,G11)</f>
        <v>6</v>
      </c>
      <c r="H26" s="249">
        <f>G25/G26</f>
        <v>1</v>
      </c>
    </row>
    <row r="27" spans="1:8" x14ac:dyDescent="0.25">
      <c r="F27" s="390" t="s">
        <v>798</v>
      </c>
    </row>
  </sheetData>
  <mergeCells count="29">
    <mergeCell ref="A12:F12"/>
    <mergeCell ref="A1:F1"/>
    <mergeCell ref="A2:F2"/>
    <mergeCell ref="A3:E3"/>
    <mergeCell ref="F3:G3"/>
    <mergeCell ref="B4:D4"/>
    <mergeCell ref="A5:A7"/>
    <mergeCell ref="B5:B7"/>
    <mergeCell ref="C5:D5"/>
    <mergeCell ref="H5:H7"/>
    <mergeCell ref="C6:D6"/>
    <mergeCell ref="C7:D7"/>
    <mergeCell ref="B8:D8"/>
    <mergeCell ref="B9:D9"/>
    <mergeCell ref="F5:F7"/>
    <mergeCell ref="A13:F13"/>
    <mergeCell ref="A14:E14"/>
    <mergeCell ref="F14:G14"/>
    <mergeCell ref="B15:D15"/>
    <mergeCell ref="A16:A18"/>
    <mergeCell ref="B16:D16"/>
    <mergeCell ref="H16:H18"/>
    <mergeCell ref="B17:D17"/>
    <mergeCell ref="B18:D18"/>
    <mergeCell ref="B19:D19"/>
    <mergeCell ref="A20:A21"/>
    <mergeCell ref="B20:D20"/>
    <mergeCell ref="H20:H21"/>
    <mergeCell ref="B21:D21"/>
  </mergeCells>
  <conditionalFormatting sqref="B8">
    <cfRule type="cellIs" dxfId="259" priority="112" operator="equal">
      <formula>"PR"</formula>
    </cfRule>
  </conditionalFormatting>
  <conditionalFormatting sqref="B9">
    <cfRule type="cellIs" dxfId="258" priority="111" operator="equal">
      <formula>"PR"</formula>
    </cfRule>
  </conditionalFormatting>
  <conditionalFormatting sqref="B16 B18">
    <cfRule type="cellIs" dxfId="257" priority="110" operator="equal">
      <formula>"PR"</formula>
    </cfRule>
  </conditionalFormatting>
  <conditionalFormatting sqref="B17">
    <cfRule type="cellIs" dxfId="256" priority="109" operator="equal">
      <formula>"PR"</formula>
    </cfRule>
  </conditionalFormatting>
  <conditionalFormatting sqref="B20:B21">
    <cfRule type="cellIs" dxfId="255" priority="108" operator="equal">
      <formula>"PR"</formula>
    </cfRule>
  </conditionalFormatting>
  <conditionalFormatting sqref="B19">
    <cfRule type="cellIs" dxfId="254" priority="107" operator="equal">
      <formula>"PR"</formula>
    </cfRule>
  </conditionalFormatting>
  <conditionalFormatting sqref="E5:E9 E16:E21 E11:E13 E23:E1048576">
    <cfRule type="cellIs" dxfId="253" priority="82" operator="equal">
      <formula>"PR"</formula>
    </cfRule>
  </conditionalFormatting>
  <conditionalFormatting sqref="E1:E2">
    <cfRule type="cellIs" dxfId="252" priority="76" operator="equal">
      <formula>"PR"</formula>
    </cfRule>
  </conditionalFormatting>
  <conditionalFormatting sqref="E4">
    <cfRule type="cellIs" dxfId="251" priority="43" operator="equal">
      <formula>"PR"</formula>
    </cfRule>
  </conditionalFormatting>
  <conditionalFormatting sqref="G4">
    <cfRule type="cellIs" dxfId="250" priority="42" operator="equal">
      <formula>"PR"</formula>
    </cfRule>
  </conditionalFormatting>
  <conditionalFormatting sqref="E15">
    <cfRule type="cellIs" dxfId="249" priority="41" operator="equal">
      <formula>"PR"</formula>
    </cfRule>
  </conditionalFormatting>
  <conditionalFormatting sqref="G15">
    <cfRule type="cellIs" dxfId="248" priority="40" operator="equal">
      <formula>"PR"</formula>
    </cfRule>
  </conditionalFormatting>
  <conditionalFormatting sqref="E10">
    <cfRule type="cellIs" dxfId="247" priority="9" operator="equal">
      <formula>"PR"</formula>
    </cfRule>
  </conditionalFormatting>
  <conditionalFormatting sqref="E22">
    <cfRule type="cellIs" dxfId="246" priority="8" operator="equal">
      <formula>"PR"</formula>
    </cfRule>
  </conditionalFormatting>
  <pageMargins left="0.70866141732283472" right="0.70866141732283472" top="0.74803149606299213" bottom="0.74803149606299213" header="0.31496062992125984" footer="0.31496062992125984"/>
  <pageSetup paperSize="9" scale="57" orientation="landscape" r:id="rId1"/>
  <rowBreaks count="1" manualBreakCount="1">
    <brk id="1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17</vt:i4>
      </vt:variant>
      <vt:variant>
        <vt:lpstr>Plages nommées</vt:lpstr>
      </vt:variant>
      <vt:variant>
        <vt:i4>7</vt:i4>
      </vt:variant>
    </vt:vector>
  </HeadingPairs>
  <TitlesOfParts>
    <vt:vector size="24" baseType="lpstr">
      <vt:lpstr>PAGE DE GARDE</vt:lpstr>
      <vt:lpstr>Résumé</vt:lpstr>
      <vt:lpstr>Profil PEB</vt:lpstr>
      <vt:lpstr>Cible 1</vt:lpstr>
      <vt:lpstr>Cible 2</vt:lpstr>
      <vt:lpstr>Cible 3</vt:lpstr>
      <vt:lpstr>Cible 4</vt:lpstr>
      <vt:lpstr>Cible 5</vt:lpstr>
      <vt:lpstr>Cible 6</vt:lpstr>
      <vt:lpstr>Cible 7</vt:lpstr>
      <vt:lpstr>Cible 8</vt:lpstr>
      <vt:lpstr>Cible 9</vt:lpstr>
      <vt:lpstr>Cible 10</vt:lpstr>
      <vt:lpstr>Cible 11</vt:lpstr>
      <vt:lpstr>Cible 12</vt:lpstr>
      <vt:lpstr>Cible 13</vt:lpstr>
      <vt:lpstr>Cible 14</vt:lpstr>
      <vt:lpstr>'Cible 10'!Zone_d_impression</vt:lpstr>
      <vt:lpstr>'Cible 11'!Zone_d_impression</vt:lpstr>
      <vt:lpstr>'Cible 12'!Zone_d_impression</vt:lpstr>
      <vt:lpstr>'Cible 3'!Zone_d_impression</vt:lpstr>
      <vt:lpstr>'Cible 4'!Zone_d_impression</vt:lpstr>
      <vt:lpstr>'Cible 8'!Zone_d_impression</vt:lpstr>
      <vt:lpstr>Résumé!Zone_d_impression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Sonia CHRISTIAENS</dc:creator>
  <cp:lastModifiedBy>Hasna Dkhissa</cp:lastModifiedBy>
  <cp:lastPrinted>2017-01-20T16:21:07Z</cp:lastPrinted>
  <dcterms:created xsi:type="dcterms:W3CDTF">2012-04-20T09:49:10Z</dcterms:created>
  <dcterms:modified xsi:type="dcterms:W3CDTF">2019-06-10T09:15:19Z</dcterms:modified>
</cp:coreProperties>
</file>