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Projets en cours NEUF\18C074_BBCA_Bouygues_immo_Sensations\03_RESULTATS\V4_BBCA-V3\"/>
    </mc:Choice>
  </mc:AlternateContent>
  <xr:revisionPtr revIDLastSave="0" documentId="13_ncr:1_{51C94EFC-7B40-45D5-AA49-CF28690BE3E8}" xr6:coauthVersionLast="38" xr6:coauthVersionMax="38" xr10:uidLastSave="{00000000-0000-0000-0000-000000000000}"/>
  <bookViews>
    <workbookView xWindow="0" yWindow="0" windowWidth="28800" windowHeight="13725" activeTab="1" xr2:uid="{510A556D-56FC-41F2-AB3E-E0C7BE93AE94}"/>
  </bookViews>
  <sheets>
    <sheet name="Sortie logiciel" sheetId="1" r:id="rId1"/>
    <sheet name="Eges" sheetId="2" r:id="rId2"/>
  </sheet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9" i="2"/>
  <c r="B27" i="2"/>
  <c r="B25" i="2"/>
  <c r="B23" i="2"/>
  <c r="B21" i="2"/>
  <c r="B19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17" i="2" l="1"/>
  <c r="D227" i="1" l="1"/>
  <c r="I227" i="1"/>
  <c r="I142" i="1"/>
  <c r="I48" i="1"/>
  <c r="I49" i="1"/>
  <c r="I50" i="1"/>
  <c r="I51" i="1"/>
  <c r="I57" i="1"/>
  <c r="I44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6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42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91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67" i="1"/>
  <c r="G44" i="1"/>
  <c r="G46" i="1"/>
  <c r="G47" i="1"/>
  <c r="G48" i="1"/>
  <c r="G49" i="1"/>
  <c r="G50" i="1"/>
  <c r="G51" i="1"/>
  <c r="G52" i="1"/>
  <c r="G53" i="1"/>
  <c r="G55" i="1"/>
  <c r="G56" i="1"/>
  <c r="G57" i="1"/>
  <c r="G60" i="1"/>
  <c r="G61" i="1"/>
  <c r="G62" i="1"/>
  <c r="G43" i="1"/>
  <c r="G33" i="1"/>
  <c r="G34" i="1"/>
  <c r="G35" i="1"/>
  <c r="G36" i="1"/>
  <c r="G37" i="1"/>
  <c r="G38" i="1"/>
  <c r="G32" i="1"/>
  <c r="G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10" authorId="0" shapeId="0" xr:uid="{A011BBEB-8F1A-4A8B-9228-173648EC7DF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PRENDRE LES VALEURS FORFAITAIRES DU REFERENTIEL E+C- (ANNEXE 5)</t>
        </r>
      </text>
    </comment>
  </commentList>
</comments>
</file>

<file path=xl/sharedStrings.xml><?xml version="1.0" encoding="utf-8"?>
<sst xmlns="http://schemas.openxmlformats.org/spreadsheetml/2006/main" count="1357" uniqueCount="623">
  <si>
    <t>Produits de Constructions et Equipements (PCE)</t>
  </si>
  <si>
    <t xml:space="preserve">  1-VRD</t>
  </si>
  <si>
    <t xml:space="preserve">    1.1. Réseaux sur parcelle</t>
  </si>
  <si>
    <t>5,076</t>
  </si>
  <si>
    <t>N° Fiche</t>
  </si>
  <si>
    <t>Libellé</t>
  </si>
  <si>
    <t>Quantité</t>
  </si>
  <si>
    <t>Unité</t>
  </si>
  <si>
    <t>Durée Vie</t>
  </si>
  <si>
    <t xml:space="preserve">Type Fiche </t>
  </si>
  <si>
    <t>Elément</t>
  </si>
  <si>
    <t>Commentaire</t>
  </si>
  <si>
    <t>1,168</t>
  </si>
  <si>
    <t>8277</t>
  </si>
  <si>
    <t>Gaines et fourreaux en PVC [DN=200mm] - DONNEE ENVIRONNEMENT</t>
  </si>
  <si>
    <t>m</t>
  </si>
  <si>
    <t>Par Défaut</t>
  </si>
  <si>
    <t>Réseaux</t>
  </si>
  <si>
    <t>1,312</t>
  </si>
  <si>
    <t>5694</t>
  </si>
  <si>
    <t>Gaines et fourreaux en polyéthylène [DN=200mm] - DONNEE ENVI</t>
  </si>
  <si>
    <t>1,796</t>
  </si>
  <si>
    <t>6286</t>
  </si>
  <si>
    <t>Réseaux d'évacuation et d'assainissement en PVC - DONNEE ENV</t>
  </si>
  <si>
    <t>100</t>
  </si>
  <si>
    <t>0,005</t>
  </si>
  <si>
    <t>8569</t>
  </si>
  <si>
    <t xml:space="preserve">Réseaux d'évacuation d'eaux pluviales en limite de bâtiment </t>
  </si>
  <si>
    <t>0,767</t>
  </si>
  <si>
    <t>0,002</t>
  </si>
  <si>
    <t>8557</t>
  </si>
  <si>
    <t>Tube de cuivre diamètre nominal 18 mm épaisseur 1 mm pour ré</t>
  </si>
  <si>
    <t>Collective</t>
  </si>
  <si>
    <t>0,009</t>
  </si>
  <si>
    <t>6283</t>
  </si>
  <si>
    <t>Réseaux d'adduction d'eau en polyéthylène - DONNEE ENVIRONNE</t>
  </si>
  <si>
    <t>0,011</t>
  </si>
  <si>
    <t>0,006</t>
  </si>
  <si>
    <t xml:space="preserve">    1.2. Stockage</t>
  </si>
  <si>
    <t>2,410</t>
  </si>
  <si>
    <t>0,856</t>
  </si>
  <si>
    <t>6282</t>
  </si>
  <si>
    <t>Regard de visite en béton pour réseaux d'évacuation et d'ass</t>
  </si>
  <si>
    <t>11</t>
  </si>
  <si>
    <t>Regard de visite</t>
  </si>
  <si>
    <t>1,554</t>
  </si>
  <si>
    <t>2817</t>
  </si>
  <si>
    <t>bassin de stockage eaux pluviales Wavin QABic</t>
  </si>
  <si>
    <t>m³</t>
  </si>
  <si>
    <t>Individuelle</t>
  </si>
  <si>
    <t>Fosse de relevage</t>
  </si>
  <si>
    <t xml:space="preserve">    1.3. Voirie,revêtement, cloture</t>
  </si>
  <si>
    <t>46,102</t>
  </si>
  <si>
    <t>0,503</t>
  </si>
  <si>
    <t>5697</t>
  </si>
  <si>
    <t xml:space="preserve">Clôture en acier [haut. 2,5m] - DONNEE ENVIRONNEMENTALE PAR </t>
  </si>
  <si>
    <t>Portail</t>
  </si>
  <si>
    <t>longueur cumulée des portails</t>
  </si>
  <si>
    <t>0,010</t>
  </si>
  <si>
    <t>2522</t>
  </si>
  <si>
    <t>Bordure et Caniveau en béton</t>
  </si>
  <si>
    <t>Caniveau</t>
  </si>
  <si>
    <t>40,590</t>
  </si>
  <si>
    <t>8139</t>
  </si>
  <si>
    <t>Gravier pour voirie - DONNEE ENVIRONNEMENTALE PAR DEFAUT</t>
  </si>
  <si>
    <t>kg</t>
  </si>
  <si>
    <t>Gravier</t>
  </si>
  <si>
    <t>0,188</t>
  </si>
  <si>
    <t>7993</t>
  </si>
  <si>
    <t>Géotextile en polypropylène (300g/m²) - DONNEE ENVIRONNEMENT</t>
  </si>
  <si>
    <t>m²</t>
  </si>
  <si>
    <t>1,311</t>
  </si>
  <si>
    <t>1,276</t>
  </si>
  <si>
    <t>2088</t>
  </si>
  <si>
    <t>Dalle de voirie en béton</t>
  </si>
  <si>
    <t>revêtement</t>
  </si>
  <si>
    <t>0,083</t>
  </si>
  <si>
    <t>5041</t>
  </si>
  <si>
    <t xml:space="preserve">Platelage / Lame de terrasse en pin maritime massif profilé </t>
  </si>
  <si>
    <t>0,783</t>
  </si>
  <si>
    <t>8484</t>
  </si>
  <si>
    <t>Voirie et revêtements extérieurs en enrobés - DONNEE ENVIRON</t>
  </si>
  <si>
    <t>0,085</t>
  </si>
  <si>
    <t>8533</t>
  </si>
  <si>
    <t>Clôture en acier de grillage soudé en rouleau avec poteaux [</t>
  </si>
  <si>
    <t>Clôture</t>
  </si>
  <si>
    <t>1,273</t>
  </si>
  <si>
    <t>5699</t>
  </si>
  <si>
    <t>Clôture en bois [haut. 2,4m] - DONNEE ENVIRONNEMENTALE PAR D</t>
  </si>
  <si>
    <t>TOTAL - Lot 1</t>
  </si>
  <si>
    <t xml:space="preserve">  2-Fondations et infrastructures</t>
  </si>
  <si>
    <t xml:space="preserve">    2.1. Fondations</t>
  </si>
  <si>
    <t>6,206</t>
  </si>
  <si>
    <t>7885</t>
  </si>
  <si>
    <t xml:space="preserve"> Béton pour fondations superficielles C25/30 XC2 CEM II/A</t>
  </si>
  <si>
    <t>288</t>
  </si>
  <si>
    <t>Pieux</t>
  </si>
  <si>
    <t>Pieux + dés pieux
230+58</t>
  </si>
  <si>
    <t xml:space="preserve">    2.2. Murs et structures entérrées</t>
  </si>
  <si>
    <t>18,077</t>
  </si>
  <si>
    <t>9,239</t>
  </si>
  <si>
    <t>7673</t>
  </si>
  <si>
    <t>Dalle pleine en béton d'épaisseur 0.20 m, C25/30 XC1 CEM II/</t>
  </si>
  <si>
    <t>1615</t>
  </si>
  <si>
    <t>Dallage vide sanitaire</t>
  </si>
  <si>
    <t>1615m²</t>
  </si>
  <si>
    <t>5,581</t>
  </si>
  <si>
    <t>8415</t>
  </si>
  <si>
    <t>Mur en béton d'épaisseur 0.20 m, C25/30 XC1 CEM II/A-S</t>
  </si>
  <si>
    <t>935</t>
  </si>
  <si>
    <t>Voiles vide sanitaire</t>
  </si>
  <si>
    <t>187m3
187/0.2=935m²</t>
  </si>
  <si>
    <t>0,283</t>
  </si>
  <si>
    <t>7891</t>
  </si>
  <si>
    <t>Béton pour poteau intérieur C25/30 XC1 CEM I</t>
  </si>
  <si>
    <t>Poteaux vide sanitaire</t>
  </si>
  <si>
    <t>0,972</t>
  </si>
  <si>
    <t>7675</t>
  </si>
  <si>
    <t>Poutre en béton de dimension 0.20x0.30 m, C25/30 XF1 CEM II/</t>
  </si>
  <si>
    <t>475</t>
  </si>
  <si>
    <t>Poutre vide sanitaire</t>
  </si>
  <si>
    <t>2,002</t>
  </si>
  <si>
    <t>350</t>
  </si>
  <si>
    <t>dalle haute vide sanitaire</t>
  </si>
  <si>
    <t>70m3/0.2=350m²</t>
  </si>
  <si>
    <t>TOTAL - Lot 2</t>
  </si>
  <si>
    <t xml:space="preserve">  3-Superstructure,Maçonnerie</t>
  </si>
  <si>
    <t xml:space="preserve">    3.1. Eléments horizontaux (Planchers,Dalles,Balcons)</t>
  </si>
  <si>
    <t>38,224</t>
  </si>
  <si>
    <t>37,214</t>
  </si>
  <si>
    <t>7375</t>
  </si>
  <si>
    <t>Profilé reconstitué soudé en acier utilisé comme élément d'o</t>
  </si>
  <si>
    <t>Hypothèse balcons</t>
  </si>
  <si>
    <t>1,011</t>
  </si>
  <si>
    <t>7768</t>
  </si>
  <si>
    <t>Poutre en bois lamellé collé fabriquée en France</t>
  </si>
  <si>
    <t xml:space="preserve">    3.2. Eléments horizontaux (Poutres)</t>
  </si>
  <si>
    <t>0,000</t>
  </si>
  <si>
    <t xml:space="preserve">    3.3. Eléments verticaux (Façade)</t>
  </si>
  <si>
    <t>30,358</t>
  </si>
  <si>
    <t>11,340</t>
  </si>
  <si>
    <t>Murs béton rdc</t>
  </si>
  <si>
    <t>380m3/0.2=1900m²</t>
  </si>
  <si>
    <t>4,172</t>
  </si>
  <si>
    <t>7343</t>
  </si>
  <si>
    <t>Panneau contrecollé KLH en bois massif</t>
  </si>
  <si>
    <t>Murs bois</t>
  </si>
  <si>
    <t>panneau KLH 6 500m²
plus value cloisons visibles 1 500m²</t>
  </si>
  <si>
    <t>1,417</t>
  </si>
  <si>
    <t>8370</t>
  </si>
  <si>
    <t>Mur ossature bois avec montant d'une largeur de 145 mm et un</t>
  </si>
  <si>
    <t>4,015</t>
  </si>
  <si>
    <t>Plancher bois</t>
  </si>
  <si>
    <t>0,983</t>
  </si>
  <si>
    <t>Cages d'escaliers</t>
  </si>
  <si>
    <t>8,161</t>
  </si>
  <si>
    <t>Métallerie</t>
  </si>
  <si>
    <t>25000kg 'acier pour fixation</t>
  </si>
  <si>
    <t>0,270</t>
  </si>
  <si>
    <t>5706</t>
  </si>
  <si>
    <t>Escalier droit en bois massif reconstitué (BMR) [larg. 100cm</t>
  </si>
  <si>
    <t>Escalier</t>
  </si>
  <si>
    <t xml:space="preserve">    3.4. Eléments verticaux (Refends)</t>
  </si>
  <si>
    <t xml:space="preserve">    3.5. Eléments verticaux (Poteaux)</t>
  </si>
  <si>
    <t>1,591</t>
  </si>
  <si>
    <t>0,407</t>
  </si>
  <si>
    <t>7910</t>
  </si>
  <si>
    <t>Poteau rectangulaire intérieur 20X30 cm béton C25/30 XC1 CEM</t>
  </si>
  <si>
    <t>Poteaux rdc</t>
  </si>
  <si>
    <t>12m3/0.06=200ml</t>
  </si>
  <si>
    <t>1,183</t>
  </si>
  <si>
    <t>Poteaux et poutres en bois</t>
  </si>
  <si>
    <t>J'ai considéré les poutres et les poteaux de la même manière</t>
  </si>
  <si>
    <t xml:space="preserve">    3.6. Escaliers et Rampes</t>
  </si>
  <si>
    <t xml:space="preserve">    3.7. Eléments d'isolation</t>
  </si>
  <si>
    <t xml:space="preserve">    3.8. Maçonneries diverses</t>
  </si>
  <si>
    <t>12,692</t>
  </si>
  <si>
    <t>2,252</t>
  </si>
  <si>
    <t>Poutre rdc</t>
  </si>
  <si>
    <t xml:space="preserve">66m3/0.06=1100
</t>
  </si>
  <si>
    <t>10,440</t>
  </si>
  <si>
    <t>Dalle haute rdc</t>
  </si>
  <si>
    <t>365m3/0.2=1825</t>
  </si>
  <si>
    <t>TOTAL - Lot 3</t>
  </si>
  <si>
    <t xml:space="preserve">  4-Couverture,Etanchéité, Charpente,Zinguerie</t>
  </si>
  <si>
    <t xml:space="preserve">    4.1. Toitures Terrasses</t>
  </si>
  <si>
    <t>26,851</t>
  </si>
  <si>
    <t>10,021</t>
  </si>
  <si>
    <t>7925</t>
  </si>
  <si>
    <t>Panneaux Rigides Isolants en Polyuréthane Ep 100 mm KNAUF Th</t>
  </si>
  <si>
    <t>Etanchéité béton accessible</t>
  </si>
  <si>
    <t>1,763</t>
  </si>
  <si>
    <t>7991</t>
  </si>
  <si>
    <t>Pare-vapeur en polypropylène - DONNEE ENVIRONNEMENTALE PAR D</t>
  </si>
  <si>
    <t>8,651</t>
  </si>
  <si>
    <t>2594</t>
  </si>
  <si>
    <t>Membrane d'étanchéité synthétique fixée mécaniquement</t>
  </si>
  <si>
    <t>0,959</t>
  </si>
  <si>
    <t>Etanchéité bois accessible</t>
  </si>
  <si>
    <t>0,195</t>
  </si>
  <si>
    <t>1,111</t>
  </si>
  <si>
    <t>1,348</t>
  </si>
  <si>
    <t>Platelage bois</t>
  </si>
  <si>
    <t>0,043</t>
  </si>
  <si>
    <t>6858</t>
  </si>
  <si>
    <t>Panneau isolant thermique en polystyrène extrudé (XPS) 100 m</t>
  </si>
  <si>
    <t>Relevé d'étanchéité accessible</t>
  </si>
  <si>
    <t>0,087</t>
  </si>
  <si>
    <t>6838</t>
  </si>
  <si>
    <t>Support détanchéité en acier</t>
  </si>
  <si>
    <t>1,244</t>
  </si>
  <si>
    <t>Dalle bois accessible</t>
  </si>
  <si>
    <t>1,074</t>
  </si>
  <si>
    <t>0,219</t>
  </si>
  <si>
    <t>0,063</t>
  </si>
  <si>
    <t>Relevé d'étanchéité inaccessible</t>
  </si>
  <si>
    <t>0,071</t>
  </si>
  <si>
    <t xml:space="preserve">    4.2. Toitures en pente</t>
  </si>
  <si>
    <t xml:space="preserve">    4.3. Eléménts techniques de toiture</t>
  </si>
  <si>
    <t>1,044</t>
  </si>
  <si>
    <t>0,458</t>
  </si>
  <si>
    <t>Zinguerie</t>
  </si>
  <si>
    <t>0,056</t>
  </si>
  <si>
    <t>6970</t>
  </si>
  <si>
    <t xml:space="preserve">Tuyau tronconique de diamètre 100 mm en zinc laminé naturel </t>
  </si>
  <si>
    <t>0,282</t>
  </si>
  <si>
    <t>5785</t>
  </si>
  <si>
    <t>Réseau d'évacuation et d'assainissement en fonte - DONNEE EN</t>
  </si>
  <si>
    <t>0,247</t>
  </si>
  <si>
    <t>5691</t>
  </si>
  <si>
    <t>Système de drainage en polyéthylène [DN=125mm] - DONNEE ENVI</t>
  </si>
  <si>
    <t>TOTAL - Lot 4</t>
  </si>
  <si>
    <t xml:space="preserve">  5-Cloisonnement,Doublage,Plafonds suspendus,Menuiseries intérieures</t>
  </si>
  <si>
    <t xml:space="preserve">    5.1. Cloison et Portes intérieures</t>
  </si>
  <si>
    <t>42,872</t>
  </si>
  <si>
    <t>2,623</t>
  </si>
  <si>
    <t>4549</t>
  </si>
  <si>
    <t>Plaque de platre Placoplatre® BA13</t>
  </si>
  <si>
    <t>Cloison pregy 72/48</t>
  </si>
  <si>
    <t>7,149</t>
  </si>
  <si>
    <t>5833</t>
  </si>
  <si>
    <t>Ossature en acier pour cloisonnement et plafonds suspendus -</t>
  </si>
  <si>
    <t>0,193</t>
  </si>
  <si>
    <t>Cloison pregy 85/48</t>
  </si>
  <si>
    <t>0,305</t>
  </si>
  <si>
    <t>6833</t>
  </si>
  <si>
    <t>EUROLENE 604 45 mm</t>
  </si>
  <si>
    <t>0,332</t>
  </si>
  <si>
    <t>Cloison pregy 98/48</t>
  </si>
  <si>
    <t>0,393</t>
  </si>
  <si>
    <t>0,092</t>
  </si>
  <si>
    <t>0,516</t>
  </si>
  <si>
    <t>4595</t>
  </si>
  <si>
    <t>Plaque de plâtre Placomarine® BA13</t>
  </si>
  <si>
    <t>Plaque hydrofuge</t>
  </si>
  <si>
    <t>2,105</t>
  </si>
  <si>
    <t>4688</t>
  </si>
  <si>
    <t>Alphalene 50 90 mm</t>
  </si>
  <si>
    <t>SAD 160</t>
  </si>
  <si>
    <t>3,144</t>
  </si>
  <si>
    <t>3,715</t>
  </si>
  <si>
    <t>0,146</t>
  </si>
  <si>
    <t>6625</t>
  </si>
  <si>
    <t>Placoplatre® BA 15 15 mm</t>
  </si>
  <si>
    <t>Habillage gaines</t>
  </si>
  <si>
    <t>dimensions gaines dans cctp</t>
  </si>
  <si>
    <t>0,165</t>
  </si>
  <si>
    <t>0,034</t>
  </si>
  <si>
    <t>5457</t>
  </si>
  <si>
    <t>PREGYWAB BA13</t>
  </si>
  <si>
    <t>3,853</t>
  </si>
  <si>
    <t>Faux plafond</t>
  </si>
  <si>
    <t>0,208</t>
  </si>
  <si>
    <t>0,734</t>
  </si>
  <si>
    <t>6906</t>
  </si>
  <si>
    <t>KNAUF INSULATION ECOSE Laine de Verre TI 212 80 mm</t>
  </si>
  <si>
    <t>0,427</t>
  </si>
  <si>
    <t>2,652</t>
  </si>
  <si>
    <t>7748</t>
  </si>
  <si>
    <t>Bloc-porte bois de communication (avec huisserie métallique)</t>
  </si>
  <si>
    <t>Portes palières</t>
  </si>
  <si>
    <t>0.93*2.04*148</t>
  </si>
  <si>
    <t>10,946</t>
  </si>
  <si>
    <t>Porte de distribution</t>
  </si>
  <si>
    <t>2,121</t>
  </si>
  <si>
    <t>7746</t>
  </si>
  <si>
    <t>Bloc-porte bois de communication (technique) (avec huisserie</t>
  </si>
  <si>
    <t>0,676</t>
  </si>
  <si>
    <t>5826</t>
  </si>
  <si>
    <t>Cloisonnement en bois reconstitué [ép. 18mm] - DONNEE ENVIRO</t>
  </si>
  <si>
    <t>Placard</t>
  </si>
  <si>
    <t>0,273</t>
  </si>
  <si>
    <t>façade gaines techniques</t>
  </si>
  <si>
    <t xml:space="preserve">    5.2. Doublages mur (matériaux de protection)</t>
  </si>
  <si>
    <t>13,210</t>
  </si>
  <si>
    <t>0,729</t>
  </si>
  <si>
    <t>5479</t>
  </si>
  <si>
    <t>PREGYPLAC Standard BA13</t>
  </si>
  <si>
    <t>Isolation inter ep 45mm</t>
  </si>
  <si>
    <t>0,163</t>
  </si>
  <si>
    <t>7703</t>
  </si>
  <si>
    <t>KNAUF INSULATION Laine de Verre ECOSE Ultracoustic 45 mm</t>
  </si>
  <si>
    <t>1,885</t>
  </si>
  <si>
    <t>0,237</t>
  </si>
  <si>
    <t>Isolation inter ep 50mm</t>
  </si>
  <si>
    <t>1,149</t>
  </si>
  <si>
    <t>0,355</t>
  </si>
  <si>
    <t>6834</t>
  </si>
  <si>
    <t>EUROLENE 605 50 mm</t>
  </si>
  <si>
    <t>0,337</t>
  </si>
  <si>
    <t>6628</t>
  </si>
  <si>
    <t>Placoplatre® BA 18 18 mm</t>
  </si>
  <si>
    <t>7702</t>
  </si>
  <si>
    <t>KNAUF INSULATION Laine de Verre ECOSE Ultracoustic 70 mm</t>
  </si>
  <si>
    <t>Isolation inter ep 70 mm</t>
  </si>
  <si>
    <t>1,466</t>
  </si>
  <si>
    <t>5,259</t>
  </si>
  <si>
    <t>0,026</t>
  </si>
  <si>
    <t>7705</t>
  </si>
  <si>
    <t>KNAUF INSULATION Laine de Verre ECOSE TP 238 120 mm</t>
  </si>
  <si>
    <t>Isolation inter ep 120 mm</t>
  </si>
  <si>
    <t>0,012</t>
  </si>
  <si>
    <t>0,055</t>
  </si>
  <si>
    <t>isolation inter ep 180mm</t>
  </si>
  <si>
    <t>0,266</t>
  </si>
  <si>
    <t>0,099</t>
  </si>
  <si>
    <t>2558</t>
  </si>
  <si>
    <t>panneau semi rigide en laine de verre ISOCONFORT 35 épaisseu</t>
  </si>
  <si>
    <t>0,151</t>
  </si>
  <si>
    <t>4687</t>
  </si>
  <si>
    <t>Calibel SPV 10+100</t>
  </si>
  <si>
    <t>Calibel</t>
  </si>
  <si>
    <t>0,181</t>
  </si>
  <si>
    <t>4587</t>
  </si>
  <si>
    <t>Plaque de plâtre Placoflam® BA 13</t>
  </si>
  <si>
    <t>Placoflam</t>
  </si>
  <si>
    <t xml:space="preserve">    5.3. Plafonds suspendus</t>
  </si>
  <si>
    <t xml:space="preserve">    5.4. Planchers surélévés</t>
  </si>
  <si>
    <t xml:space="preserve">    5.5. Menuiseries, Metallerie, Quincailleries</t>
  </si>
  <si>
    <t>TOTAL - Lot 5</t>
  </si>
  <si>
    <t xml:space="preserve">  6-Façades et menuiseries extérieures</t>
  </si>
  <si>
    <t xml:space="preserve">    6.1. Revêtement, isolation et doublage extérieur</t>
  </si>
  <si>
    <t xml:space="preserve">    6.2. Portes, fenêtres, fermeture, protection solaire</t>
  </si>
  <si>
    <t>52,152</t>
  </si>
  <si>
    <t>0,107</t>
  </si>
  <si>
    <t>8367</t>
  </si>
  <si>
    <t>Bardage en lames brutes issu de bois français feuillu nature</t>
  </si>
  <si>
    <t>Bardage bois</t>
  </si>
  <si>
    <t>bavette et encadrement largeur 0.2 (2831ml)</t>
  </si>
  <si>
    <t>1,169</t>
  </si>
  <si>
    <t>8488</t>
  </si>
  <si>
    <t>Bardage en acier simple peau ou peau extérieure d'un bardage</t>
  </si>
  <si>
    <t>23,471</t>
  </si>
  <si>
    <t>5969</t>
  </si>
  <si>
    <t>Fenêtre double vitrage en pin ARBOR 68s</t>
  </si>
  <si>
    <t>Menuiseries bois</t>
  </si>
  <si>
    <t>12,851</t>
  </si>
  <si>
    <t>2490</t>
  </si>
  <si>
    <t>Volets roulants motorisés en PVC</t>
  </si>
  <si>
    <t>8,178</t>
  </si>
  <si>
    <t>Bardage métal</t>
  </si>
  <si>
    <t>2812+463+84+603=3962
étanchéité en acier hypothèse 0,2m de l</t>
  </si>
  <si>
    <t>1,391</t>
  </si>
  <si>
    <t>0,078</t>
  </si>
  <si>
    <t>8014</t>
  </si>
  <si>
    <t>KNAUF XTherm Ultra 30 Mur 101mm</t>
  </si>
  <si>
    <t>Isolation extérieure</t>
  </si>
  <si>
    <t>129
|671.72+105+800.64+2812=4389.36|
332+361+463=1156</t>
  </si>
  <si>
    <t>0,710</t>
  </si>
  <si>
    <t>6570</t>
  </si>
  <si>
    <t>ALPHALENE 70 70 mm</t>
  </si>
  <si>
    <t>1,386</t>
  </si>
  <si>
    <t>4655</t>
  </si>
  <si>
    <t>Isofacade 35R 140</t>
  </si>
  <si>
    <t>0,129</t>
  </si>
  <si>
    <t>2139</t>
  </si>
  <si>
    <t>Peintures de ravalement en phase solvant, classe D2</t>
  </si>
  <si>
    <t>Peinture éléments béton</t>
  </si>
  <si>
    <t>lot 5 : Isol extérieure et ravalement</t>
  </si>
  <si>
    <t>0,528</t>
  </si>
  <si>
    <t>3321</t>
  </si>
  <si>
    <t>Garde-corps acier</t>
  </si>
  <si>
    <t>Garde-corps</t>
  </si>
  <si>
    <t xml:space="preserve">62+4.2=66.2
</t>
  </si>
  <si>
    <t>1,499</t>
  </si>
  <si>
    <t>6445</t>
  </si>
  <si>
    <t>Garde-corps en Bois - DONNEE ENVIRONNEMENTALE PAR DEFAUT</t>
  </si>
  <si>
    <t>0,093</t>
  </si>
  <si>
    <t>2957</t>
  </si>
  <si>
    <t>Porte vitrée acier pare-flamme E30</t>
  </si>
  <si>
    <t>Porte métal</t>
  </si>
  <si>
    <t>0,564</t>
  </si>
  <si>
    <t xml:space="preserve">    6.3. Habillages et ossatures</t>
  </si>
  <si>
    <t>TOTAL - Lot 6</t>
  </si>
  <si>
    <t xml:space="preserve">  7-Revêtements des sols, murs et plafonds (Chape,Peintures,Produits de décoration)</t>
  </si>
  <si>
    <t xml:space="preserve">    7.1. Revêtements de sols</t>
  </si>
  <si>
    <t>71,697</t>
  </si>
  <si>
    <t>2,218</t>
  </si>
  <si>
    <t>Platelage bois balcons</t>
  </si>
  <si>
    <t>0,211</t>
  </si>
  <si>
    <t>6066</t>
  </si>
  <si>
    <t>Carrelage grès cérame émaillé EMILCERAMICA</t>
  </si>
  <si>
    <t>Careelage communs</t>
  </si>
  <si>
    <t>5737</t>
  </si>
  <si>
    <t>Plinthe en céramique [haut. 7cm et ép. 1,4cm] - DONNEE ENVIR</t>
  </si>
  <si>
    <t>4,123</t>
  </si>
  <si>
    <t>Carrelage logements</t>
  </si>
  <si>
    <t>2,506</t>
  </si>
  <si>
    <t>1,724</t>
  </si>
  <si>
    <t>4247</t>
  </si>
  <si>
    <t xml:space="preserve">Mortiers organiques : adhésifs, sous-enduits ITE et enduits </t>
  </si>
  <si>
    <t>Ragréage</t>
  </si>
  <si>
    <t>6,791</t>
  </si>
  <si>
    <t>7583</t>
  </si>
  <si>
    <t>Moquette touffetées en lés à velours 100% polyamide</t>
  </si>
  <si>
    <t>Moquette</t>
  </si>
  <si>
    <t>5736</t>
  </si>
  <si>
    <t>Plinthe en bois massif [haut. 7cm et ép. 1,4cm] - DONNEE ENV</t>
  </si>
  <si>
    <t>22,480</t>
  </si>
  <si>
    <t>8456</t>
  </si>
  <si>
    <t>Fitnice® en rouleaux et dalles standards</t>
  </si>
  <si>
    <t>Sols PVC</t>
  </si>
  <si>
    <t>1,619</t>
  </si>
  <si>
    <t>29,702</t>
  </si>
  <si>
    <t>6291</t>
  </si>
  <si>
    <t>Chapes / chapes flottantes en béton et mortier à base de cim</t>
  </si>
  <si>
    <t>chapes</t>
  </si>
  <si>
    <t xml:space="preserve">    7.2. Revêtements des murs et plafonds</t>
  </si>
  <si>
    <t>27,241</t>
  </si>
  <si>
    <t>5,000</t>
  </si>
  <si>
    <t>5769</t>
  </si>
  <si>
    <t xml:space="preserve">Revêtement pour murs et plafonds en faience [ép. 10mm] avec </t>
  </si>
  <si>
    <t>Faience</t>
  </si>
  <si>
    <t>0,167</t>
  </si>
  <si>
    <t>2137</t>
  </si>
  <si>
    <t>Peintures antirouille en phase solvant</t>
  </si>
  <si>
    <t>Peinture sur métal</t>
  </si>
  <si>
    <t>huisserie métal 5% de la surface d'une porte</t>
  </si>
  <si>
    <t>0,128</t>
  </si>
  <si>
    <t>2093</t>
  </si>
  <si>
    <t>Peintures mates en phase aqueuse</t>
  </si>
  <si>
    <t>Peinture sur bois</t>
  </si>
  <si>
    <t>98.29+272+27.43</t>
  </si>
  <si>
    <t>21,810</t>
  </si>
  <si>
    <t>8064</t>
  </si>
  <si>
    <t>Peintures satinées et boiseries en phase aqueuse</t>
  </si>
  <si>
    <t>Peinture intérieure</t>
  </si>
  <si>
    <t>0,136</t>
  </si>
  <si>
    <t>2140</t>
  </si>
  <si>
    <t>Vernis en phase solvant</t>
  </si>
  <si>
    <t xml:space="preserve">    7.3. Eléments de déco et revêtements des menuiseries</t>
  </si>
  <si>
    <t>TOTAL - Lot 7</t>
  </si>
  <si>
    <t xml:space="preserve">  8-CVC (Chauffage,Ventilation, Refroidissement,ecs)</t>
  </si>
  <si>
    <t xml:space="preserve">    8.1. Equipements de production chaud/froid (hors cogé)</t>
  </si>
  <si>
    <t>76,000</t>
  </si>
  <si>
    <t>0</t>
  </si>
  <si>
    <t>Lot Simplifié</t>
  </si>
  <si>
    <t>Conventionnelle</t>
  </si>
  <si>
    <t xml:space="preserve">    8.2. Systèmes de cogénération</t>
  </si>
  <si>
    <t xml:space="preserve">    8.3. Systèmes d'émission</t>
  </si>
  <si>
    <t xml:space="preserve">    8.4. Traitement de l'air et élément de désenfumage</t>
  </si>
  <si>
    <t xml:space="preserve">    8.5. Réseaux et conduits</t>
  </si>
  <si>
    <t>TOTAL - Lot 8</t>
  </si>
  <si>
    <t xml:space="preserve">  9-Installations sanitaire</t>
  </si>
  <si>
    <t xml:space="preserve">    9.1. Eléments sanitaires et robinetterie</t>
  </si>
  <si>
    <t>32,000</t>
  </si>
  <si>
    <t xml:space="preserve">    9.2. Canalisations réseaux et systèmes de traitement</t>
  </si>
  <si>
    <t>TOTAL - Lot 9</t>
  </si>
  <si>
    <t xml:space="preserve">  10-Réseaux dénergie (courant fort)</t>
  </si>
  <si>
    <t xml:space="preserve">    10.1. Réseaux électrique</t>
  </si>
  <si>
    <t>46,000</t>
  </si>
  <si>
    <t xml:space="preserve">    10.2. Ensemble de produits pour la sécurité</t>
  </si>
  <si>
    <t xml:space="preserve">    10.3. Eclairage intérieur</t>
  </si>
  <si>
    <t xml:space="preserve">    10.4. Eclairage extérieur</t>
  </si>
  <si>
    <t xml:space="preserve">    10.5. Equipements spéciaux</t>
  </si>
  <si>
    <t xml:space="preserve">    10.6. Installations techniques</t>
  </si>
  <si>
    <t>TOTAL - Lot 10</t>
  </si>
  <si>
    <t xml:space="preserve">  11-Réseaux de communication (courant faible)</t>
  </si>
  <si>
    <t xml:space="preserve">    11.1. Réseaux électriques et de communications</t>
  </si>
  <si>
    <t>6,000</t>
  </si>
  <si>
    <t xml:space="preserve">    11.2. Réseaux et systèmes de contrôle et régulation</t>
  </si>
  <si>
    <t xml:space="preserve">    11.3. Installations techniques et équipements spéciaux</t>
  </si>
  <si>
    <t>TOTAL - Lot 11</t>
  </si>
  <si>
    <t xml:space="preserve">  12-Appareils élévateurs et autres équipements de transport intérieur</t>
  </si>
  <si>
    <t xml:space="preserve">    12.1. APPAREILS ELEVATEURS et TRANSPORT INTERIEUR</t>
  </si>
  <si>
    <t>44,000</t>
  </si>
  <si>
    <t>TOTAL - Lot 12</t>
  </si>
  <si>
    <t xml:space="preserve">  13-Equipements de production locale délectricité.</t>
  </si>
  <si>
    <t xml:space="preserve">    13.1. EQUIPEMENT de PRODUCTION LOCALE d'ELECTRICITE</t>
  </si>
  <si>
    <t>TOTAL - Lot 13</t>
  </si>
  <si>
    <t xml:space="preserve">  Fluides frigorigènes.</t>
  </si>
  <si>
    <t xml:space="preserve">    Fluides Frigorigènes</t>
  </si>
  <si>
    <t>6,538</t>
  </si>
  <si>
    <t>8528</t>
  </si>
  <si>
    <t>Fluide frigorigène R410A - DONNEE ENVIRONNEMENTALE CONVENTIO</t>
  </si>
  <si>
    <t>28,56</t>
  </si>
  <si>
    <t>Appareil n°1</t>
  </si>
  <si>
    <t>TOTAL - Lot 14</t>
  </si>
  <si>
    <t>TOTAL Produits de Constructions et Equipements (PCE)</t>
  </si>
  <si>
    <t>Energie (CE)</t>
  </si>
  <si>
    <t xml:space="preserve">  Chauffage</t>
  </si>
  <si>
    <t xml:space="preserve">    Chauffage</t>
  </si>
  <si>
    <t>93,739</t>
  </si>
  <si>
    <t>83,629</t>
  </si>
  <si>
    <t>Electricité</t>
  </si>
  <si>
    <t>73927,8</t>
  </si>
  <si>
    <t>kWh</t>
  </si>
  <si>
    <t>10,110</t>
  </si>
  <si>
    <t>Gaz Naturel</t>
  </si>
  <si>
    <t>7723,8</t>
  </si>
  <si>
    <t>TOTAL Chauffage</t>
  </si>
  <si>
    <t xml:space="preserve">  Ecs</t>
  </si>
  <si>
    <t xml:space="preserve">    Ecs</t>
  </si>
  <si>
    <t>152,975</t>
  </si>
  <si>
    <t>54,760</t>
  </si>
  <si>
    <t>122477,4</t>
  </si>
  <si>
    <t>98,215</t>
  </si>
  <si>
    <t>75031,2</t>
  </si>
  <si>
    <t>TOTAL Ecs</t>
  </si>
  <si>
    <t xml:space="preserve">  Refroidissement</t>
  </si>
  <si>
    <t xml:space="preserve">    Refroidissement</t>
  </si>
  <si>
    <t>4,250</t>
  </si>
  <si>
    <t>12137,4</t>
  </si>
  <si>
    <t>TOTAL Refroidissement</t>
  </si>
  <si>
    <t xml:space="preserve">  Eclairage</t>
  </si>
  <si>
    <t xml:space="preserve">    Eclairage</t>
  </si>
  <si>
    <t>11,507</t>
  </si>
  <si>
    <t>17654,4</t>
  </si>
  <si>
    <t>TOTAL Eclairage</t>
  </si>
  <si>
    <t xml:space="preserve">  Auxilliaires Ventilateurs</t>
  </si>
  <si>
    <t xml:space="preserve">    Auxilliaires Ventilateurs</t>
  </si>
  <si>
    <t>5,022</t>
  </si>
  <si>
    <t>14344,2</t>
  </si>
  <si>
    <t>TOTAL Auxilliaires Ventilateurs</t>
  </si>
  <si>
    <t xml:space="preserve">  Auxilliaires Distribution</t>
  </si>
  <si>
    <t xml:space="preserve">    Auxilliaires Distribution</t>
  </si>
  <si>
    <t>0,773</t>
  </si>
  <si>
    <t>2206,8</t>
  </si>
  <si>
    <t>TOTAL Auxilliaires Distribution</t>
  </si>
  <si>
    <t xml:space="preserve">  Autres usages</t>
  </si>
  <si>
    <t xml:space="preserve">    Autres usages</t>
  </si>
  <si>
    <t>114,358</t>
  </si>
  <si>
    <t>326606,4</t>
  </si>
  <si>
    <t>TOTAL Autres usages</t>
  </si>
  <si>
    <t xml:space="preserve">  Production énergie</t>
  </si>
  <si>
    <t xml:space="preserve">    Production énergie</t>
  </si>
  <si>
    <t>TOTAL Production énergie</t>
  </si>
  <si>
    <t>TOTAL Energie (CE)</t>
  </si>
  <si>
    <t>Eau (CRE)</t>
  </si>
  <si>
    <t xml:space="preserve">  Eau potable</t>
  </si>
  <si>
    <t xml:space="preserve">    Eau potable conventionnelle</t>
  </si>
  <si>
    <t>16,073</t>
  </si>
  <si>
    <t>5553</t>
  </si>
  <si>
    <t>Mise à disposition d'eau potable au robinet - DONNEE ENVIRON</t>
  </si>
  <si>
    <t>634841,8</t>
  </si>
  <si>
    <t>m3</t>
  </si>
  <si>
    <t xml:space="preserve">    Eau potable particulière</t>
  </si>
  <si>
    <t xml:space="preserve">    Eau potable arrosage</t>
  </si>
  <si>
    <t>0,042</t>
  </si>
  <si>
    <t>1650</t>
  </si>
  <si>
    <t>TOTAL Eau potable</t>
  </si>
  <si>
    <t>16,115</t>
  </si>
  <si>
    <t xml:space="preserve">  Eau usee</t>
  </si>
  <si>
    <t xml:space="preserve">    Eau usee</t>
  </si>
  <si>
    <t>24,759</t>
  </si>
  <si>
    <t>5550</t>
  </si>
  <si>
    <t>Assainissement collectif des eaux usées domestiques - DONNEE</t>
  </si>
  <si>
    <t>TOTAL Eau usee</t>
  </si>
  <si>
    <t xml:space="preserve">  Eau pluviale</t>
  </si>
  <si>
    <t xml:space="preserve">    Eau pluviale</t>
  </si>
  <si>
    <t>TOTAL Eau pluviale</t>
  </si>
  <si>
    <t>TOTAL Eau (CRE)</t>
  </si>
  <si>
    <t>Chantier (Cha)</t>
  </si>
  <si>
    <t xml:space="preserve">  Construction</t>
  </si>
  <si>
    <t xml:space="preserve">    Terrassement</t>
  </si>
  <si>
    <t xml:space="preserve">    Energie</t>
  </si>
  <si>
    <t xml:space="preserve">    Eau</t>
  </si>
  <si>
    <t>2,058</t>
  </si>
  <si>
    <t xml:space="preserve">    Déplacements</t>
  </si>
  <si>
    <t>0,023</t>
  </si>
  <si>
    <t xml:space="preserve">    Immobilisation</t>
  </si>
  <si>
    <t>0,035</t>
  </si>
  <si>
    <t xml:space="preserve">    Déchets</t>
  </si>
  <si>
    <t>1,343</t>
  </si>
  <si>
    <t>TOTAL Construction</t>
  </si>
  <si>
    <t>3,458</t>
  </si>
  <si>
    <t>TOTAL Chantier (Cha)</t>
  </si>
  <si>
    <t>Quantité fictive (prorata durée de vie)</t>
  </si>
  <si>
    <t>Carbone biogénique FDES (kgC02eq/UF)</t>
  </si>
  <si>
    <t>Carbone biogénique projet (kgC02eq/SDP)</t>
  </si>
  <si>
    <t>SDP</t>
  </si>
  <si>
    <t>Stockage carbone
kgC02eq/m²SDP</t>
  </si>
  <si>
    <t>Résultats avec carbone biogénique</t>
  </si>
  <si>
    <t>kg eq. CO2/m²SDP</t>
  </si>
  <si>
    <t>Contributeur produits de construction et équipements (Eges PCE)</t>
  </si>
  <si>
    <t>Lot 01</t>
  </si>
  <si>
    <t>Lot 02</t>
  </si>
  <si>
    <t>Lot 03</t>
  </si>
  <si>
    <t>Lot 04</t>
  </si>
  <si>
    <t>Lot 05</t>
  </si>
  <si>
    <t>Lot 06</t>
  </si>
  <si>
    <t>Lot 07</t>
  </si>
  <si>
    <t>Lot 08</t>
  </si>
  <si>
    <t>Lot 09</t>
  </si>
  <si>
    <t>Lot 10</t>
  </si>
  <si>
    <t>Lot 11</t>
  </si>
  <si>
    <t>Lot 12</t>
  </si>
  <si>
    <t>Fluide frigorigène</t>
  </si>
  <si>
    <t>Bénéfices valorisation et recyclage</t>
  </si>
  <si>
    <t>PCE tot</t>
  </si>
  <si>
    <t>Total Cr</t>
  </si>
  <si>
    <t>Contributeur consommations d'énergie (Eges Energie)</t>
  </si>
  <si>
    <t xml:space="preserve">Contributeur chantier </t>
  </si>
  <si>
    <t>Contributeur consommations et rejets d'eau</t>
  </si>
  <si>
    <t>Stockage carbone</t>
  </si>
  <si>
    <t>Stockage C02 [kgC02eq/m²SDP]</t>
  </si>
  <si>
    <t>Impact carbone (Eges)</t>
  </si>
  <si>
    <t>Eges [kgC02eq/m²SDP]</t>
  </si>
  <si>
    <t>Projet Sensations</t>
  </si>
  <si>
    <t>Quantité réelle projet</t>
  </si>
  <si>
    <t>Seuil Eges,tot BBCA</t>
  </si>
  <si>
    <t>Points BBCA</t>
  </si>
  <si>
    <t>BBCA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</si>
</sst>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0"/>
      <name val="MS Sans Serif"/>
    </font>
    <font>
      <b/>
      <sz val="8"/>
      <name val="MS Sans Serif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816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375A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/>
    </xf>
    <xf numFmtId="0" fontId="0" fillId="0" borderId="0" xfId="1" applyNumberFormat="1" applyFont="1" applyAlignment="1" applyProtection="1">
      <alignment horizontal="left" vertical="top"/>
      <protection locked="0"/>
    </xf>
    <xf numFmtId="0" fontId="4" fillId="3" borderId="0" xfId="0" applyFont="1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top"/>
    </xf>
    <xf numFmtId="1" fontId="4" fillId="0" borderId="0" xfId="0" applyNumberFormat="1" applyFont="1" applyAlignment="1" applyProtection="1">
      <alignment horizontal="left" vertical="top"/>
    </xf>
    <xf numFmtId="0" fontId="4" fillId="6" borderId="0" xfId="0" applyFont="1" applyFill="1" applyAlignment="1" applyProtection="1">
      <alignment horizontal="left" vertical="top"/>
    </xf>
    <xf numFmtId="164" fontId="5" fillId="0" borderId="0" xfId="0" applyNumberFormat="1" applyFont="1" applyAlignment="1" applyProtection="1">
      <alignment horizontal="left" vertical="top"/>
    </xf>
    <xf numFmtId="1" fontId="6" fillId="7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6" fillId="7" borderId="0" xfId="0" applyNumberFormat="1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vertical="top" wrapText="1"/>
    </xf>
    <xf numFmtId="1" fontId="0" fillId="0" borderId="3" xfId="0" applyNumberFormat="1" applyBorder="1" applyAlignment="1">
      <alignment horizontal="center" vertical="center"/>
    </xf>
    <xf numFmtId="0" fontId="9" fillId="9" borderId="8" xfId="0" applyFont="1" applyFill="1" applyBorder="1"/>
    <xf numFmtId="0" fontId="9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0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C371-3109-49AF-A090-CEAFDDC0038A}">
  <dimension ref="A1:N305"/>
  <sheetViews>
    <sheetView topLeftCell="A184" workbookViewId="0">
      <selection activeCell="E215" sqref="E215"/>
    </sheetView>
  </sheetViews>
  <sheetFormatPr baseColWidth="10" defaultColWidth="0" defaultRowHeight="15" x14ac:dyDescent="0.25"/>
  <cols>
    <col min="1" max="1" width="34.42578125" style="7" customWidth="1"/>
    <col min="2" max="2" width="17.28515625" style="7" customWidth="1"/>
    <col min="3" max="3" width="16.140625" style="7" customWidth="1"/>
    <col min="4" max="4" width="10.42578125" style="7" customWidth="1"/>
    <col min="5" max="5" width="57.28515625" style="11" customWidth="1"/>
    <col min="6" max="6" width="17.7109375" style="11" customWidth="1"/>
    <col min="7" max="9" width="15.28515625" style="11" customWidth="1"/>
    <col min="10" max="12" width="11.5703125" style="11" customWidth="1"/>
    <col min="13" max="14" width="57.28515625" style="11" customWidth="1"/>
    <col min="15" max="259" width="0" style="3" hidden="1"/>
    <col min="260" max="260" width="34.42578125" style="3" customWidth="1"/>
    <col min="261" max="261" width="17.28515625" style="3" customWidth="1"/>
    <col min="262" max="262" width="16.140625" style="3" customWidth="1"/>
    <col min="263" max="263" width="10.42578125" style="3" customWidth="1"/>
    <col min="264" max="264" width="57.28515625" style="3" customWidth="1"/>
    <col min="265" max="268" width="11.5703125" style="3" customWidth="1"/>
    <col min="269" max="270" width="57.28515625" style="3" customWidth="1"/>
    <col min="271" max="515" width="0" style="3" hidden="1"/>
    <col min="516" max="516" width="34.42578125" style="3" customWidth="1"/>
    <col min="517" max="517" width="17.28515625" style="3" customWidth="1"/>
    <col min="518" max="518" width="16.140625" style="3" customWidth="1"/>
    <col min="519" max="519" width="10.42578125" style="3" customWidth="1"/>
    <col min="520" max="520" width="57.28515625" style="3" customWidth="1"/>
    <col min="521" max="524" width="11.5703125" style="3" customWidth="1"/>
    <col min="525" max="526" width="57.28515625" style="3" customWidth="1"/>
    <col min="527" max="771" width="0" style="3" hidden="1"/>
    <col min="772" max="772" width="34.42578125" style="3" customWidth="1"/>
    <col min="773" max="773" width="17.28515625" style="3" customWidth="1"/>
    <col min="774" max="774" width="16.140625" style="3" customWidth="1"/>
    <col min="775" max="775" width="10.42578125" style="3" customWidth="1"/>
    <col min="776" max="776" width="57.28515625" style="3" customWidth="1"/>
    <col min="777" max="780" width="11.5703125" style="3" customWidth="1"/>
    <col min="781" max="782" width="57.28515625" style="3" customWidth="1"/>
    <col min="783" max="1027" width="0" style="3" hidden="1"/>
    <col min="1028" max="1028" width="34.42578125" style="3" customWidth="1"/>
    <col min="1029" max="1029" width="17.28515625" style="3" customWidth="1"/>
    <col min="1030" max="1030" width="16.140625" style="3" customWidth="1"/>
    <col min="1031" max="1031" width="10.42578125" style="3" customWidth="1"/>
    <col min="1032" max="1032" width="57.28515625" style="3" customWidth="1"/>
    <col min="1033" max="1036" width="11.5703125" style="3" customWidth="1"/>
    <col min="1037" max="1038" width="57.28515625" style="3" customWidth="1"/>
    <col min="1039" max="1283" width="0" style="3" hidden="1"/>
    <col min="1284" max="1284" width="34.42578125" style="3" customWidth="1"/>
    <col min="1285" max="1285" width="17.28515625" style="3" customWidth="1"/>
    <col min="1286" max="1286" width="16.140625" style="3" customWidth="1"/>
    <col min="1287" max="1287" width="10.42578125" style="3" customWidth="1"/>
    <col min="1288" max="1288" width="57.28515625" style="3" customWidth="1"/>
    <col min="1289" max="1292" width="11.5703125" style="3" customWidth="1"/>
    <col min="1293" max="1294" width="57.28515625" style="3" customWidth="1"/>
    <col min="1295" max="1539" width="0" style="3" hidden="1"/>
    <col min="1540" max="1540" width="34.42578125" style="3" customWidth="1"/>
    <col min="1541" max="1541" width="17.28515625" style="3" customWidth="1"/>
    <col min="1542" max="1542" width="16.140625" style="3" customWidth="1"/>
    <col min="1543" max="1543" width="10.42578125" style="3" customWidth="1"/>
    <col min="1544" max="1544" width="57.28515625" style="3" customWidth="1"/>
    <col min="1545" max="1548" width="11.5703125" style="3" customWidth="1"/>
    <col min="1549" max="1550" width="57.28515625" style="3" customWidth="1"/>
    <col min="1551" max="1795" width="0" style="3" hidden="1"/>
    <col min="1796" max="1796" width="34.42578125" style="3" customWidth="1"/>
    <col min="1797" max="1797" width="17.28515625" style="3" customWidth="1"/>
    <col min="1798" max="1798" width="16.140625" style="3" customWidth="1"/>
    <col min="1799" max="1799" width="10.42578125" style="3" customWidth="1"/>
    <col min="1800" max="1800" width="57.28515625" style="3" customWidth="1"/>
    <col min="1801" max="1804" width="11.5703125" style="3" customWidth="1"/>
    <col min="1805" max="1806" width="57.28515625" style="3" customWidth="1"/>
    <col min="1807" max="2051" width="0" style="3" hidden="1"/>
    <col min="2052" max="2052" width="34.42578125" style="3" customWidth="1"/>
    <col min="2053" max="2053" width="17.28515625" style="3" customWidth="1"/>
    <col min="2054" max="2054" width="16.140625" style="3" customWidth="1"/>
    <col min="2055" max="2055" width="10.42578125" style="3" customWidth="1"/>
    <col min="2056" max="2056" width="57.28515625" style="3" customWidth="1"/>
    <col min="2057" max="2060" width="11.5703125" style="3" customWidth="1"/>
    <col min="2061" max="2062" width="57.28515625" style="3" customWidth="1"/>
    <col min="2063" max="2307" width="0" style="3" hidden="1"/>
    <col min="2308" max="2308" width="34.42578125" style="3" customWidth="1"/>
    <col min="2309" max="2309" width="17.28515625" style="3" customWidth="1"/>
    <col min="2310" max="2310" width="16.140625" style="3" customWidth="1"/>
    <col min="2311" max="2311" width="10.42578125" style="3" customWidth="1"/>
    <col min="2312" max="2312" width="57.28515625" style="3" customWidth="1"/>
    <col min="2313" max="2316" width="11.5703125" style="3" customWidth="1"/>
    <col min="2317" max="2318" width="57.28515625" style="3" customWidth="1"/>
    <col min="2319" max="2563" width="0" style="3" hidden="1"/>
    <col min="2564" max="2564" width="34.42578125" style="3" customWidth="1"/>
    <col min="2565" max="2565" width="17.28515625" style="3" customWidth="1"/>
    <col min="2566" max="2566" width="16.140625" style="3" customWidth="1"/>
    <col min="2567" max="2567" width="10.42578125" style="3" customWidth="1"/>
    <col min="2568" max="2568" width="57.28515625" style="3" customWidth="1"/>
    <col min="2569" max="2572" width="11.5703125" style="3" customWidth="1"/>
    <col min="2573" max="2574" width="57.28515625" style="3" customWidth="1"/>
    <col min="2575" max="2819" width="0" style="3" hidden="1"/>
    <col min="2820" max="2820" width="34.42578125" style="3" customWidth="1"/>
    <col min="2821" max="2821" width="17.28515625" style="3" customWidth="1"/>
    <col min="2822" max="2822" width="16.140625" style="3" customWidth="1"/>
    <col min="2823" max="2823" width="10.42578125" style="3" customWidth="1"/>
    <col min="2824" max="2824" width="57.28515625" style="3" customWidth="1"/>
    <col min="2825" max="2828" width="11.5703125" style="3" customWidth="1"/>
    <col min="2829" max="2830" width="57.28515625" style="3" customWidth="1"/>
    <col min="2831" max="3075" width="0" style="3" hidden="1"/>
    <col min="3076" max="3076" width="34.42578125" style="3" customWidth="1"/>
    <col min="3077" max="3077" width="17.28515625" style="3" customWidth="1"/>
    <col min="3078" max="3078" width="16.140625" style="3" customWidth="1"/>
    <col min="3079" max="3079" width="10.42578125" style="3" customWidth="1"/>
    <col min="3080" max="3080" width="57.28515625" style="3" customWidth="1"/>
    <col min="3081" max="3084" width="11.5703125" style="3" customWidth="1"/>
    <col min="3085" max="3086" width="57.28515625" style="3" customWidth="1"/>
    <col min="3087" max="3331" width="0" style="3" hidden="1"/>
    <col min="3332" max="3332" width="34.42578125" style="3" customWidth="1"/>
    <col min="3333" max="3333" width="17.28515625" style="3" customWidth="1"/>
    <col min="3334" max="3334" width="16.140625" style="3" customWidth="1"/>
    <col min="3335" max="3335" width="10.42578125" style="3" customWidth="1"/>
    <col min="3336" max="3336" width="57.28515625" style="3" customWidth="1"/>
    <col min="3337" max="3340" width="11.5703125" style="3" customWidth="1"/>
    <col min="3341" max="3342" width="57.28515625" style="3" customWidth="1"/>
    <col min="3343" max="3587" width="0" style="3" hidden="1"/>
    <col min="3588" max="3588" width="34.42578125" style="3" customWidth="1"/>
    <col min="3589" max="3589" width="17.28515625" style="3" customWidth="1"/>
    <col min="3590" max="3590" width="16.140625" style="3" customWidth="1"/>
    <col min="3591" max="3591" width="10.42578125" style="3" customWidth="1"/>
    <col min="3592" max="3592" width="57.28515625" style="3" customWidth="1"/>
    <col min="3593" max="3596" width="11.5703125" style="3" customWidth="1"/>
    <col min="3597" max="3598" width="57.28515625" style="3" customWidth="1"/>
    <col min="3599" max="3843" width="0" style="3" hidden="1"/>
    <col min="3844" max="3844" width="34.42578125" style="3" customWidth="1"/>
    <col min="3845" max="3845" width="17.28515625" style="3" customWidth="1"/>
    <col min="3846" max="3846" width="16.140625" style="3" customWidth="1"/>
    <col min="3847" max="3847" width="10.42578125" style="3" customWidth="1"/>
    <col min="3848" max="3848" width="57.28515625" style="3" customWidth="1"/>
    <col min="3849" max="3852" width="11.5703125" style="3" customWidth="1"/>
    <col min="3853" max="3854" width="57.28515625" style="3" customWidth="1"/>
    <col min="3855" max="4099" width="0" style="3" hidden="1"/>
    <col min="4100" max="4100" width="34.42578125" style="3" customWidth="1"/>
    <col min="4101" max="4101" width="17.28515625" style="3" customWidth="1"/>
    <col min="4102" max="4102" width="16.140625" style="3" customWidth="1"/>
    <col min="4103" max="4103" width="10.42578125" style="3" customWidth="1"/>
    <col min="4104" max="4104" width="57.28515625" style="3" customWidth="1"/>
    <col min="4105" max="4108" width="11.5703125" style="3" customWidth="1"/>
    <col min="4109" max="4110" width="57.28515625" style="3" customWidth="1"/>
    <col min="4111" max="4355" width="0" style="3" hidden="1"/>
    <col min="4356" max="4356" width="34.42578125" style="3" customWidth="1"/>
    <col min="4357" max="4357" width="17.28515625" style="3" customWidth="1"/>
    <col min="4358" max="4358" width="16.140625" style="3" customWidth="1"/>
    <col min="4359" max="4359" width="10.42578125" style="3" customWidth="1"/>
    <col min="4360" max="4360" width="57.28515625" style="3" customWidth="1"/>
    <col min="4361" max="4364" width="11.5703125" style="3" customWidth="1"/>
    <col min="4365" max="4366" width="57.28515625" style="3" customWidth="1"/>
    <col min="4367" max="4611" width="0" style="3" hidden="1"/>
    <col min="4612" max="4612" width="34.42578125" style="3" customWidth="1"/>
    <col min="4613" max="4613" width="17.28515625" style="3" customWidth="1"/>
    <col min="4614" max="4614" width="16.140625" style="3" customWidth="1"/>
    <col min="4615" max="4615" width="10.42578125" style="3" customWidth="1"/>
    <col min="4616" max="4616" width="57.28515625" style="3" customWidth="1"/>
    <col min="4617" max="4620" width="11.5703125" style="3" customWidth="1"/>
    <col min="4621" max="4622" width="57.28515625" style="3" customWidth="1"/>
    <col min="4623" max="4867" width="0" style="3" hidden="1"/>
    <col min="4868" max="4868" width="34.42578125" style="3" customWidth="1"/>
    <col min="4869" max="4869" width="17.28515625" style="3" customWidth="1"/>
    <col min="4870" max="4870" width="16.140625" style="3" customWidth="1"/>
    <col min="4871" max="4871" width="10.42578125" style="3" customWidth="1"/>
    <col min="4872" max="4872" width="57.28515625" style="3" customWidth="1"/>
    <col min="4873" max="4876" width="11.5703125" style="3" customWidth="1"/>
    <col min="4877" max="4878" width="57.28515625" style="3" customWidth="1"/>
    <col min="4879" max="5123" width="0" style="3" hidden="1"/>
    <col min="5124" max="5124" width="34.42578125" style="3" customWidth="1"/>
    <col min="5125" max="5125" width="17.28515625" style="3" customWidth="1"/>
    <col min="5126" max="5126" width="16.140625" style="3" customWidth="1"/>
    <col min="5127" max="5127" width="10.42578125" style="3" customWidth="1"/>
    <col min="5128" max="5128" width="57.28515625" style="3" customWidth="1"/>
    <col min="5129" max="5132" width="11.5703125" style="3" customWidth="1"/>
    <col min="5133" max="5134" width="57.28515625" style="3" customWidth="1"/>
    <col min="5135" max="5379" width="0" style="3" hidden="1"/>
    <col min="5380" max="5380" width="34.42578125" style="3" customWidth="1"/>
    <col min="5381" max="5381" width="17.28515625" style="3" customWidth="1"/>
    <col min="5382" max="5382" width="16.140625" style="3" customWidth="1"/>
    <col min="5383" max="5383" width="10.42578125" style="3" customWidth="1"/>
    <col min="5384" max="5384" width="57.28515625" style="3" customWidth="1"/>
    <col min="5385" max="5388" width="11.5703125" style="3" customWidth="1"/>
    <col min="5389" max="5390" width="57.28515625" style="3" customWidth="1"/>
    <col min="5391" max="5635" width="0" style="3" hidden="1"/>
    <col min="5636" max="5636" width="34.42578125" style="3" customWidth="1"/>
    <col min="5637" max="5637" width="17.28515625" style="3" customWidth="1"/>
    <col min="5638" max="5638" width="16.140625" style="3" customWidth="1"/>
    <col min="5639" max="5639" width="10.42578125" style="3" customWidth="1"/>
    <col min="5640" max="5640" width="57.28515625" style="3" customWidth="1"/>
    <col min="5641" max="5644" width="11.5703125" style="3" customWidth="1"/>
    <col min="5645" max="5646" width="57.28515625" style="3" customWidth="1"/>
    <col min="5647" max="5891" width="0" style="3" hidden="1"/>
    <col min="5892" max="5892" width="34.42578125" style="3" customWidth="1"/>
    <col min="5893" max="5893" width="17.28515625" style="3" customWidth="1"/>
    <col min="5894" max="5894" width="16.140625" style="3" customWidth="1"/>
    <col min="5895" max="5895" width="10.42578125" style="3" customWidth="1"/>
    <col min="5896" max="5896" width="57.28515625" style="3" customWidth="1"/>
    <col min="5897" max="5900" width="11.5703125" style="3" customWidth="1"/>
    <col min="5901" max="5902" width="57.28515625" style="3" customWidth="1"/>
    <col min="5903" max="6147" width="0" style="3" hidden="1"/>
    <col min="6148" max="6148" width="34.42578125" style="3" customWidth="1"/>
    <col min="6149" max="6149" width="17.28515625" style="3" customWidth="1"/>
    <col min="6150" max="6150" width="16.140625" style="3" customWidth="1"/>
    <col min="6151" max="6151" width="10.42578125" style="3" customWidth="1"/>
    <col min="6152" max="6152" width="57.28515625" style="3" customWidth="1"/>
    <col min="6153" max="6156" width="11.5703125" style="3" customWidth="1"/>
    <col min="6157" max="6158" width="57.28515625" style="3" customWidth="1"/>
    <col min="6159" max="6403" width="0" style="3" hidden="1"/>
    <col min="6404" max="6404" width="34.42578125" style="3" customWidth="1"/>
    <col min="6405" max="6405" width="17.28515625" style="3" customWidth="1"/>
    <col min="6406" max="6406" width="16.140625" style="3" customWidth="1"/>
    <col min="6407" max="6407" width="10.42578125" style="3" customWidth="1"/>
    <col min="6408" max="6408" width="57.28515625" style="3" customWidth="1"/>
    <col min="6409" max="6412" width="11.5703125" style="3" customWidth="1"/>
    <col min="6413" max="6414" width="57.28515625" style="3" customWidth="1"/>
    <col min="6415" max="6659" width="0" style="3" hidden="1"/>
    <col min="6660" max="6660" width="34.42578125" style="3" customWidth="1"/>
    <col min="6661" max="6661" width="17.28515625" style="3" customWidth="1"/>
    <col min="6662" max="6662" width="16.140625" style="3" customWidth="1"/>
    <col min="6663" max="6663" width="10.42578125" style="3" customWidth="1"/>
    <col min="6664" max="6664" width="57.28515625" style="3" customWidth="1"/>
    <col min="6665" max="6668" width="11.5703125" style="3" customWidth="1"/>
    <col min="6669" max="6670" width="57.28515625" style="3" customWidth="1"/>
    <col min="6671" max="6915" width="0" style="3" hidden="1"/>
    <col min="6916" max="6916" width="34.42578125" style="3" customWidth="1"/>
    <col min="6917" max="6917" width="17.28515625" style="3" customWidth="1"/>
    <col min="6918" max="6918" width="16.140625" style="3" customWidth="1"/>
    <col min="6919" max="6919" width="10.42578125" style="3" customWidth="1"/>
    <col min="6920" max="6920" width="57.28515625" style="3" customWidth="1"/>
    <col min="6921" max="6924" width="11.5703125" style="3" customWidth="1"/>
    <col min="6925" max="6926" width="57.28515625" style="3" customWidth="1"/>
    <col min="6927" max="7171" width="0" style="3" hidden="1"/>
    <col min="7172" max="7172" width="34.42578125" style="3" customWidth="1"/>
    <col min="7173" max="7173" width="17.28515625" style="3" customWidth="1"/>
    <col min="7174" max="7174" width="16.140625" style="3" customWidth="1"/>
    <col min="7175" max="7175" width="10.42578125" style="3" customWidth="1"/>
    <col min="7176" max="7176" width="57.28515625" style="3" customWidth="1"/>
    <col min="7177" max="7180" width="11.5703125" style="3" customWidth="1"/>
    <col min="7181" max="7182" width="57.28515625" style="3" customWidth="1"/>
    <col min="7183" max="7427" width="0" style="3" hidden="1"/>
    <col min="7428" max="7428" width="34.42578125" style="3" customWidth="1"/>
    <col min="7429" max="7429" width="17.28515625" style="3" customWidth="1"/>
    <col min="7430" max="7430" width="16.140625" style="3" customWidth="1"/>
    <col min="7431" max="7431" width="10.42578125" style="3" customWidth="1"/>
    <col min="7432" max="7432" width="57.28515625" style="3" customWidth="1"/>
    <col min="7433" max="7436" width="11.5703125" style="3" customWidth="1"/>
    <col min="7437" max="7438" width="57.28515625" style="3" customWidth="1"/>
    <col min="7439" max="7683" width="0" style="3" hidden="1"/>
    <col min="7684" max="7684" width="34.42578125" style="3" customWidth="1"/>
    <col min="7685" max="7685" width="17.28515625" style="3" customWidth="1"/>
    <col min="7686" max="7686" width="16.140625" style="3" customWidth="1"/>
    <col min="7687" max="7687" width="10.42578125" style="3" customWidth="1"/>
    <col min="7688" max="7688" width="57.28515625" style="3" customWidth="1"/>
    <col min="7689" max="7692" width="11.5703125" style="3" customWidth="1"/>
    <col min="7693" max="7694" width="57.28515625" style="3" customWidth="1"/>
    <col min="7695" max="7939" width="0" style="3" hidden="1"/>
    <col min="7940" max="7940" width="34.42578125" style="3" customWidth="1"/>
    <col min="7941" max="7941" width="17.28515625" style="3" customWidth="1"/>
    <col min="7942" max="7942" width="16.140625" style="3" customWidth="1"/>
    <col min="7943" max="7943" width="10.42578125" style="3" customWidth="1"/>
    <col min="7944" max="7944" width="57.28515625" style="3" customWidth="1"/>
    <col min="7945" max="7948" width="11.5703125" style="3" customWidth="1"/>
    <col min="7949" max="7950" width="57.28515625" style="3" customWidth="1"/>
    <col min="7951" max="8195" width="0" style="3" hidden="1"/>
    <col min="8196" max="8196" width="34.42578125" style="3" customWidth="1"/>
    <col min="8197" max="8197" width="17.28515625" style="3" customWidth="1"/>
    <col min="8198" max="8198" width="16.140625" style="3" customWidth="1"/>
    <col min="8199" max="8199" width="10.42578125" style="3" customWidth="1"/>
    <col min="8200" max="8200" width="57.28515625" style="3" customWidth="1"/>
    <col min="8201" max="8204" width="11.5703125" style="3" customWidth="1"/>
    <col min="8205" max="8206" width="57.28515625" style="3" customWidth="1"/>
    <col min="8207" max="8451" width="0" style="3" hidden="1"/>
    <col min="8452" max="8452" width="34.42578125" style="3" customWidth="1"/>
    <col min="8453" max="8453" width="17.28515625" style="3" customWidth="1"/>
    <col min="8454" max="8454" width="16.140625" style="3" customWidth="1"/>
    <col min="8455" max="8455" width="10.42578125" style="3" customWidth="1"/>
    <col min="8456" max="8456" width="57.28515625" style="3" customWidth="1"/>
    <col min="8457" max="8460" width="11.5703125" style="3" customWidth="1"/>
    <col min="8461" max="8462" width="57.28515625" style="3" customWidth="1"/>
    <col min="8463" max="8707" width="0" style="3" hidden="1"/>
    <col min="8708" max="8708" width="34.42578125" style="3" customWidth="1"/>
    <col min="8709" max="8709" width="17.28515625" style="3" customWidth="1"/>
    <col min="8710" max="8710" width="16.140625" style="3" customWidth="1"/>
    <col min="8711" max="8711" width="10.42578125" style="3" customWidth="1"/>
    <col min="8712" max="8712" width="57.28515625" style="3" customWidth="1"/>
    <col min="8713" max="8716" width="11.5703125" style="3" customWidth="1"/>
    <col min="8717" max="8718" width="57.28515625" style="3" customWidth="1"/>
    <col min="8719" max="8963" width="0" style="3" hidden="1"/>
    <col min="8964" max="8964" width="34.42578125" style="3" customWidth="1"/>
    <col min="8965" max="8965" width="17.28515625" style="3" customWidth="1"/>
    <col min="8966" max="8966" width="16.140625" style="3" customWidth="1"/>
    <col min="8967" max="8967" width="10.42578125" style="3" customWidth="1"/>
    <col min="8968" max="8968" width="57.28515625" style="3" customWidth="1"/>
    <col min="8969" max="8972" width="11.5703125" style="3" customWidth="1"/>
    <col min="8973" max="8974" width="57.28515625" style="3" customWidth="1"/>
    <col min="8975" max="9219" width="0" style="3" hidden="1"/>
    <col min="9220" max="9220" width="34.42578125" style="3" customWidth="1"/>
    <col min="9221" max="9221" width="17.28515625" style="3" customWidth="1"/>
    <col min="9222" max="9222" width="16.140625" style="3" customWidth="1"/>
    <col min="9223" max="9223" width="10.42578125" style="3" customWidth="1"/>
    <col min="9224" max="9224" width="57.28515625" style="3" customWidth="1"/>
    <col min="9225" max="9228" width="11.5703125" style="3" customWidth="1"/>
    <col min="9229" max="9230" width="57.28515625" style="3" customWidth="1"/>
    <col min="9231" max="9475" width="0" style="3" hidden="1"/>
    <col min="9476" max="9476" width="34.42578125" style="3" customWidth="1"/>
    <col min="9477" max="9477" width="17.28515625" style="3" customWidth="1"/>
    <col min="9478" max="9478" width="16.140625" style="3" customWidth="1"/>
    <col min="9479" max="9479" width="10.42578125" style="3" customWidth="1"/>
    <col min="9480" max="9480" width="57.28515625" style="3" customWidth="1"/>
    <col min="9481" max="9484" width="11.5703125" style="3" customWidth="1"/>
    <col min="9485" max="9486" width="57.28515625" style="3" customWidth="1"/>
    <col min="9487" max="9731" width="0" style="3" hidden="1"/>
    <col min="9732" max="9732" width="34.42578125" style="3" customWidth="1"/>
    <col min="9733" max="9733" width="17.28515625" style="3" customWidth="1"/>
    <col min="9734" max="9734" width="16.140625" style="3" customWidth="1"/>
    <col min="9735" max="9735" width="10.42578125" style="3" customWidth="1"/>
    <col min="9736" max="9736" width="57.28515625" style="3" customWidth="1"/>
    <col min="9737" max="9740" width="11.5703125" style="3" customWidth="1"/>
    <col min="9741" max="9742" width="57.28515625" style="3" customWidth="1"/>
    <col min="9743" max="9987" width="0" style="3" hidden="1"/>
    <col min="9988" max="9988" width="34.42578125" style="3" customWidth="1"/>
    <col min="9989" max="9989" width="17.28515625" style="3" customWidth="1"/>
    <col min="9990" max="9990" width="16.140625" style="3" customWidth="1"/>
    <col min="9991" max="9991" width="10.42578125" style="3" customWidth="1"/>
    <col min="9992" max="9992" width="57.28515625" style="3" customWidth="1"/>
    <col min="9993" max="9996" width="11.5703125" style="3" customWidth="1"/>
    <col min="9997" max="9998" width="57.28515625" style="3" customWidth="1"/>
    <col min="9999" max="10243" width="0" style="3" hidden="1"/>
    <col min="10244" max="10244" width="34.42578125" style="3" customWidth="1"/>
    <col min="10245" max="10245" width="17.28515625" style="3" customWidth="1"/>
    <col min="10246" max="10246" width="16.140625" style="3" customWidth="1"/>
    <col min="10247" max="10247" width="10.42578125" style="3" customWidth="1"/>
    <col min="10248" max="10248" width="57.28515625" style="3" customWidth="1"/>
    <col min="10249" max="10252" width="11.5703125" style="3" customWidth="1"/>
    <col min="10253" max="10254" width="57.28515625" style="3" customWidth="1"/>
    <col min="10255" max="10499" width="0" style="3" hidden="1"/>
    <col min="10500" max="10500" width="34.42578125" style="3" customWidth="1"/>
    <col min="10501" max="10501" width="17.28515625" style="3" customWidth="1"/>
    <col min="10502" max="10502" width="16.140625" style="3" customWidth="1"/>
    <col min="10503" max="10503" width="10.42578125" style="3" customWidth="1"/>
    <col min="10504" max="10504" width="57.28515625" style="3" customWidth="1"/>
    <col min="10505" max="10508" width="11.5703125" style="3" customWidth="1"/>
    <col min="10509" max="10510" width="57.28515625" style="3" customWidth="1"/>
    <col min="10511" max="10755" width="0" style="3" hidden="1"/>
    <col min="10756" max="10756" width="34.42578125" style="3" customWidth="1"/>
    <col min="10757" max="10757" width="17.28515625" style="3" customWidth="1"/>
    <col min="10758" max="10758" width="16.140625" style="3" customWidth="1"/>
    <col min="10759" max="10759" width="10.42578125" style="3" customWidth="1"/>
    <col min="10760" max="10760" width="57.28515625" style="3" customWidth="1"/>
    <col min="10761" max="10764" width="11.5703125" style="3" customWidth="1"/>
    <col min="10765" max="10766" width="57.28515625" style="3" customWidth="1"/>
    <col min="10767" max="11011" width="0" style="3" hidden="1"/>
    <col min="11012" max="11012" width="34.42578125" style="3" customWidth="1"/>
    <col min="11013" max="11013" width="17.28515625" style="3" customWidth="1"/>
    <col min="11014" max="11014" width="16.140625" style="3" customWidth="1"/>
    <col min="11015" max="11015" width="10.42578125" style="3" customWidth="1"/>
    <col min="11016" max="11016" width="57.28515625" style="3" customWidth="1"/>
    <col min="11017" max="11020" width="11.5703125" style="3" customWidth="1"/>
    <col min="11021" max="11022" width="57.28515625" style="3" customWidth="1"/>
    <col min="11023" max="11267" width="0" style="3" hidden="1"/>
    <col min="11268" max="11268" width="34.42578125" style="3" customWidth="1"/>
    <col min="11269" max="11269" width="17.28515625" style="3" customWidth="1"/>
    <col min="11270" max="11270" width="16.140625" style="3" customWidth="1"/>
    <col min="11271" max="11271" width="10.42578125" style="3" customWidth="1"/>
    <col min="11272" max="11272" width="57.28515625" style="3" customWidth="1"/>
    <col min="11273" max="11276" width="11.5703125" style="3" customWidth="1"/>
    <col min="11277" max="11278" width="57.28515625" style="3" customWidth="1"/>
    <col min="11279" max="11523" width="0" style="3" hidden="1"/>
    <col min="11524" max="11524" width="34.42578125" style="3" customWidth="1"/>
    <col min="11525" max="11525" width="17.28515625" style="3" customWidth="1"/>
    <col min="11526" max="11526" width="16.140625" style="3" customWidth="1"/>
    <col min="11527" max="11527" width="10.42578125" style="3" customWidth="1"/>
    <col min="11528" max="11528" width="57.28515625" style="3" customWidth="1"/>
    <col min="11529" max="11532" width="11.5703125" style="3" customWidth="1"/>
    <col min="11533" max="11534" width="57.28515625" style="3" customWidth="1"/>
    <col min="11535" max="11779" width="0" style="3" hidden="1"/>
    <col min="11780" max="11780" width="34.42578125" style="3" customWidth="1"/>
    <col min="11781" max="11781" width="17.28515625" style="3" customWidth="1"/>
    <col min="11782" max="11782" width="16.140625" style="3" customWidth="1"/>
    <col min="11783" max="11783" width="10.42578125" style="3" customWidth="1"/>
    <col min="11784" max="11784" width="57.28515625" style="3" customWidth="1"/>
    <col min="11785" max="11788" width="11.5703125" style="3" customWidth="1"/>
    <col min="11789" max="11790" width="57.28515625" style="3" customWidth="1"/>
    <col min="11791" max="12035" width="0" style="3" hidden="1"/>
    <col min="12036" max="12036" width="34.42578125" style="3" customWidth="1"/>
    <col min="12037" max="12037" width="17.28515625" style="3" customWidth="1"/>
    <col min="12038" max="12038" width="16.140625" style="3" customWidth="1"/>
    <col min="12039" max="12039" width="10.42578125" style="3" customWidth="1"/>
    <col min="12040" max="12040" width="57.28515625" style="3" customWidth="1"/>
    <col min="12041" max="12044" width="11.5703125" style="3" customWidth="1"/>
    <col min="12045" max="12046" width="57.28515625" style="3" customWidth="1"/>
    <col min="12047" max="12291" width="0" style="3" hidden="1"/>
    <col min="12292" max="12292" width="34.42578125" style="3" customWidth="1"/>
    <col min="12293" max="12293" width="17.28515625" style="3" customWidth="1"/>
    <col min="12294" max="12294" width="16.140625" style="3" customWidth="1"/>
    <col min="12295" max="12295" width="10.42578125" style="3" customWidth="1"/>
    <col min="12296" max="12296" width="57.28515625" style="3" customWidth="1"/>
    <col min="12297" max="12300" width="11.5703125" style="3" customWidth="1"/>
    <col min="12301" max="12302" width="57.28515625" style="3" customWidth="1"/>
    <col min="12303" max="12547" width="0" style="3" hidden="1"/>
    <col min="12548" max="12548" width="34.42578125" style="3" customWidth="1"/>
    <col min="12549" max="12549" width="17.28515625" style="3" customWidth="1"/>
    <col min="12550" max="12550" width="16.140625" style="3" customWidth="1"/>
    <col min="12551" max="12551" width="10.42578125" style="3" customWidth="1"/>
    <col min="12552" max="12552" width="57.28515625" style="3" customWidth="1"/>
    <col min="12553" max="12556" width="11.5703125" style="3" customWidth="1"/>
    <col min="12557" max="12558" width="57.28515625" style="3" customWidth="1"/>
    <col min="12559" max="12803" width="0" style="3" hidden="1"/>
    <col min="12804" max="12804" width="34.42578125" style="3" customWidth="1"/>
    <col min="12805" max="12805" width="17.28515625" style="3" customWidth="1"/>
    <col min="12806" max="12806" width="16.140625" style="3" customWidth="1"/>
    <col min="12807" max="12807" width="10.42578125" style="3" customWidth="1"/>
    <col min="12808" max="12808" width="57.28515625" style="3" customWidth="1"/>
    <col min="12809" max="12812" width="11.5703125" style="3" customWidth="1"/>
    <col min="12813" max="12814" width="57.28515625" style="3" customWidth="1"/>
    <col min="12815" max="13059" width="0" style="3" hidden="1"/>
    <col min="13060" max="13060" width="34.42578125" style="3" customWidth="1"/>
    <col min="13061" max="13061" width="17.28515625" style="3" customWidth="1"/>
    <col min="13062" max="13062" width="16.140625" style="3" customWidth="1"/>
    <col min="13063" max="13063" width="10.42578125" style="3" customWidth="1"/>
    <col min="13064" max="13064" width="57.28515625" style="3" customWidth="1"/>
    <col min="13065" max="13068" width="11.5703125" style="3" customWidth="1"/>
    <col min="13069" max="13070" width="57.28515625" style="3" customWidth="1"/>
    <col min="13071" max="13315" width="0" style="3" hidden="1"/>
    <col min="13316" max="13316" width="34.42578125" style="3" customWidth="1"/>
    <col min="13317" max="13317" width="17.28515625" style="3" customWidth="1"/>
    <col min="13318" max="13318" width="16.140625" style="3" customWidth="1"/>
    <col min="13319" max="13319" width="10.42578125" style="3" customWidth="1"/>
    <col min="13320" max="13320" width="57.28515625" style="3" customWidth="1"/>
    <col min="13321" max="13324" width="11.5703125" style="3" customWidth="1"/>
    <col min="13325" max="13326" width="57.28515625" style="3" customWidth="1"/>
    <col min="13327" max="13571" width="0" style="3" hidden="1"/>
    <col min="13572" max="13572" width="34.42578125" style="3" customWidth="1"/>
    <col min="13573" max="13573" width="17.28515625" style="3" customWidth="1"/>
    <col min="13574" max="13574" width="16.140625" style="3" customWidth="1"/>
    <col min="13575" max="13575" width="10.42578125" style="3" customWidth="1"/>
    <col min="13576" max="13576" width="57.28515625" style="3" customWidth="1"/>
    <col min="13577" max="13580" width="11.5703125" style="3" customWidth="1"/>
    <col min="13581" max="13582" width="57.28515625" style="3" customWidth="1"/>
    <col min="13583" max="13827" width="0" style="3" hidden="1"/>
    <col min="13828" max="13828" width="34.42578125" style="3" customWidth="1"/>
    <col min="13829" max="13829" width="17.28515625" style="3" customWidth="1"/>
    <col min="13830" max="13830" width="16.140625" style="3" customWidth="1"/>
    <col min="13831" max="13831" width="10.42578125" style="3" customWidth="1"/>
    <col min="13832" max="13832" width="57.28515625" style="3" customWidth="1"/>
    <col min="13833" max="13836" width="11.5703125" style="3" customWidth="1"/>
    <col min="13837" max="13838" width="57.28515625" style="3" customWidth="1"/>
    <col min="13839" max="14083" width="0" style="3" hidden="1"/>
    <col min="14084" max="14084" width="34.42578125" style="3" customWidth="1"/>
    <col min="14085" max="14085" width="17.28515625" style="3" customWidth="1"/>
    <col min="14086" max="14086" width="16.140625" style="3" customWidth="1"/>
    <col min="14087" max="14087" width="10.42578125" style="3" customWidth="1"/>
    <col min="14088" max="14088" width="57.28515625" style="3" customWidth="1"/>
    <col min="14089" max="14092" width="11.5703125" style="3" customWidth="1"/>
    <col min="14093" max="14094" width="57.28515625" style="3" customWidth="1"/>
    <col min="14095" max="14339" width="0" style="3" hidden="1"/>
    <col min="14340" max="14340" width="34.42578125" style="3" customWidth="1"/>
    <col min="14341" max="14341" width="17.28515625" style="3" customWidth="1"/>
    <col min="14342" max="14342" width="16.140625" style="3" customWidth="1"/>
    <col min="14343" max="14343" width="10.42578125" style="3" customWidth="1"/>
    <col min="14344" max="14344" width="57.28515625" style="3" customWidth="1"/>
    <col min="14345" max="14348" width="11.5703125" style="3" customWidth="1"/>
    <col min="14349" max="14350" width="57.28515625" style="3" customWidth="1"/>
    <col min="14351" max="14595" width="0" style="3" hidden="1"/>
    <col min="14596" max="14596" width="34.42578125" style="3" customWidth="1"/>
    <col min="14597" max="14597" width="17.28515625" style="3" customWidth="1"/>
    <col min="14598" max="14598" width="16.140625" style="3" customWidth="1"/>
    <col min="14599" max="14599" width="10.42578125" style="3" customWidth="1"/>
    <col min="14600" max="14600" width="57.28515625" style="3" customWidth="1"/>
    <col min="14601" max="14604" width="11.5703125" style="3" customWidth="1"/>
    <col min="14605" max="14606" width="57.28515625" style="3" customWidth="1"/>
    <col min="14607" max="14851" width="0" style="3" hidden="1"/>
    <col min="14852" max="14852" width="34.42578125" style="3" customWidth="1"/>
    <col min="14853" max="14853" width="17.28515625" style="3" customWidth="1"/>
    <col min="14854" max="14854" width="16.140625" style="3" customWidth="1"/>
    <col min="14855" max="14855" width="10.42578125" style="3" customWidth="1"/>
    <col min="14856" max="14856" width="57.28515625" style="3" customWidth="1"/>
    <col min="14857" max="14860" width="11.5703125" style="3" customWidth="1"/>
    <col min="14861" max="14862" width="57.28515625" style="3" customWidth="1"/>
    <col min="14863" max="15107" width="0" style="3" hidden="1"/>
    <col min="15108" max="15108" width="34.42578125" style="3" customWidth="1"/>
    <col min="15109" max="15109" width="17.28515625" style="3" customWidth="1"/>
    <col min="15110" max="15110" width="16.140625" style="3" customWidth="1"/>
    <col min="15111" max="15111" width="10.42578125" style="3" customWidth="1"/>
    <col min="15112" max="15112" width="57.28515625" style="3" customWidth="1"/>
    <col min="15113" max="15116" width="11.5703125" style="3" customWidth="1"/>
    <col min="15117" max="15118" width="57.28515625" style="3" customWidth="1"/>
    <col min="15119" max="15363" width="0" style="3" hidden="1"/>
    <col min="15364" max="15364" width="34.42578125" style="3" customWidth="1"/>
    <col min="15365" max="15365" width="17.28515625" style="3" customWidth="1"/>
    <col min="15366" max="15366" width="16.140625" style="3" customWidth="1"/>
    <col min="15367" max="15367" width="10.42578125" style="3" customWidth="1"/>
    <col min="15368" max="15368" width="57.28515625" style="3" customWidth="1"/>
    <col min="15369" max="15372" width="11.5703125" style="3" customWidth="1"/>
    <col min="15373" max="15374" width="57.28515625" style="3" customWidth="1"/>
    <col min="15375" max="15619" width="0" style="3" hidden="1"/>
    <col min="15620" max="15620" width="34.42578125" style="3" customWidth="1"/>
    <col min="15621" max="15621" width="17.28515625" style="3" customWidth="1"/>
    <col min="15622" max="15622" width="16.140625" style="3" customWidth="1"/>
    <col min="15623" max="15623" width="10.42578125" style="3" customWidth="1"/>
    <col min="15624" max="15624" width="57.28515625" style="3" customWidth="1"/>
    <col min="15625" max="15628" width="11.5703125" style="3" customWidth="1"/>
    <col min="15629" max="15630" width="57.28515625" style="3" customWidth="1"/>
    <col min="15631" max="15875" width="0" style="3" hidden="1"/>
    <col min="15876" max="15876" width="34.42578125" style="3" customWidth="1"/>
    <col min="15877" max="15877" width="17.28515625" style="3" customWidth="1"/>
    <col min="15878" max="15878" width="16.140625" style="3" customWidth="1"/>
    <col min="15879" max="15879" width="10.42578125" style="3" customWidth="1"/>
    <col min="15880" max="15880" width="57.28515625" style="3" customWidth="1"/>
    <col min="15881" max="15884" width="11.5703125" style="3" customWidth="1"/>
    <col min="15885" max="15886" width="57.28515625" style="3" customWidth="1"/>
    <col min="15887" max="16131" width="0" style="3" hidden="1"/>
    <col min="16132" max="16132" width="34.42578125" style="3" customWidth="1"/>
    <col min="16133" max="16133" width="17.28515625" style="3" customWidth="1"/>
    <col min="16134" max="16134" width="16.140625" style="3" customWidth="1"/>
    <col min="16135" max="16135" width="10.42578125" style="3" customWidth="1"/>
    <col min="16136" max="16136" width="57.28515625" style="3" customWidth="1"/>
    <col min="16137" max="16140" width="11.5703125" style="3" customWidth="1"/>
    <col min="16141" max="16142" width="57.28515625" style="3" customWidth="1"/>
    <col min="16143" max="16384" width="0" style="3" hidden="1"/>
  </cols>
  <sheetData>
    <row r="1" spans="1:14" x14ac:dyDescent="0.25">
      <c r="D1" s="7" t="s">
        <v>590</v>
      </c>
      <c r="E1" s="11">
        <v>9282</v>
      </c>
    </row>
    <row r="2" spans="1:14" ht="12" customHeight="1" x14ac:dyDescent="0.25">
      <c r="A2" s="1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thickBot="1" x14ac:dyDescent="0.3">
      <c r="A3" s="4" t="s">
        <v>1</v>
      </c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42" customHeight="1" thickBot="1" x14ac:dyDescent="0.3">
      <c r="A4" s="6" t="s">
        <v>2</v>
      </c>
      <c r="B4" s="6" t="s">
        <v>3</v>
      </c>
      <c r="D4" s="8" t="s">
        <v>4</v>
      </c>
      <c r="E4" s="8" t="s">
        <v>5</v>
      </c>
      <c r="F4" s="12" t="s">
        <v>587</v>
      </c>
      <c r="G4" s="13" t="s">
        <v>619</v>
      </c>
      <c r="H4" s="12" t="s">
        <v>588</v>
      </c>
      <c r="I4" s="13" t="s">
        <v>589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</row>
    <row r="5" spans="1:14" ht="12" customHeight="1" x14ac:dyDescent="0.25">
      <c r="A5" s="6"/>
      <c r="B5" s="6"/>
      <c r="C5" s="6" t="s">
        <v>12</v>
      </c>
      <c r="D5" s="6" t="s">
        <v>13</v>
      </c>
      <c r="E5" s="8" t="s">
        <v>14</v>
      </c>
      <c r="F5" s="14">
        <v>201.3</v>
      </c>
      <c r="G5" s="8">
        <f>IF(K5&lt;50,F5*(K5/50),F5)</f>
        <v>201.3</v>
      </c>
      <c r="H5" s="8"/>
      <c r="I5" s="8"/>
      <c r="J5" s="8" t="s">
        <v>15</v>
      </c>
      <c r="K5" s="14">
        <v>50</v>
      </c>
      <c r="L5" s="8" t="s">
        <v>16</v>
      </c>
      <c r="M5" s="8" t="s">
        <v>17</v>
      </c>
      <c r="N5" s="8"/>
    </row>
    <row r="6" spans="1:14" ht="12" customHeight="1" x14ac:dyDescent="0.25">
      <c r="A6" s="6"/>
      <c r="B6" s="6"/>
      <c r="C6" s="6" t="s">
        <v>18</v>
      </c>
      <c r="D6" s="6" t="s">
        <v>19</v>
      </c>
      <c r="E6" s="8" t="s">
        <v>20</v>
      </c>
      <c r="F6" s="14">
        <v>292.10000000000002</v>
      </c>
      <c r="G6" s="8">
        <f t="shared" ref="G6:G27" si="0">IF(K6&lt;50,F6*(K6/50),F6)</f>
        <v>292.10000000000002</v>
      </c>
      <c r="H6" s="8"/>
      <c r="I6" s="8"/>
      <c r="J6" s="8" t="s">
        <v>15</v>
      </c>
      <c r="K6" s="14">
        <v>50</v>
      </c>
      <c r="L6" s="8" t="s">
        <v>16</v>
      </c>
      <c r="M6" s="8" t="s">
        <v>17</v>
      </c>
      <c r="N6" s="8"/>
    </row>
    <row r="7" spans="1:14" ht="12" customHeight="1" x14ac:dyDescent="0.25">
      <c r="A7" s="6"/>
      <c r="B7" s="6"/>
      <c r="C7" s="6" t="s">
        <v>21</v>
      </c>
      <c r="D7" s="6" t="s">
        <v>22</v>
      </c>
      <c r="E7" s="8" t="s">
        <v>23</v>
      </c>
      <c r="F7" s="14">
        <v>263.39999999999998</v>
      </c>
      <c r="G7" s="8">
        <f t="shared" si="0"/>
        <v>263.39999999999998</v>
      </c>
      <c r="H7" s="8"/>
      <c r="I7" s="8"/>
      <c r="J7" s="8" t="s">
        <v>15</v>
      </c>
      <c r="K7" s="14">
        <v>100</v>
      </c>
      <c r="L7" s="8" t="s">
        <v>16</v>
      </c>
      <c r="M7" s="8" t="s">
        <v>17</v>
      </c>
      <c r="N7" s="8"/>
    </row>
    <row r="8" spans="1:14" ht="12" customHeight="1" x14ac:dyDescent="0.25">
      <c r="A8" s="6"/>
      <c r="B8" s="6"/>
      <c r="C8" s="6" t="s">
        <v>25</v>
      </c>
      <c r="D8" s="6" t="s">
        <v>26</v>
      </c>
      <c r="E8" s="8" t="s">
        <v>27</v>
      </c>
      <c r="F8" s="14">
        <v>32.5</v>
      </c>
      <c r="G8" s="8">
        <f t="shared" si="0"/>
        <v>32.5</v>
      </c>
      <c r="H8" s="8"/>
      <c r="I8" s="8"/>
      <c r="J8" s="8" t="s">
        <v>15</v>
      </c>
      <c r="K8" s="14">
        <v>50</v>
      </c>
      <c r="L8" s="8" t="s">
        <v>16</v>
      </c>
      <c r="M8" s="8" t="s">
        <v>17</v>
      </c>
      <c r="N8" s="8"/>
    </row>
    <row r="9" spans="1:14" ht="12" customHeight="1" x14ac:dyDescent="0.25">
      <c r="A9" s="6"/>
      <c r="B9" s="6"/>
      <c r="C9" s="6" t="s">
        <v>28</v>
      </c>
      <c r="D9" s="6" t="s">
        <v>22</v>
      </c>
      <c r="E9" s="8" t="s">
        <v>23</v>
      </c>
      <c r="F9" s="14">
        <v>112.5</v>
      </c>
      <c r="G9" s="8">
        <f t="shared" si="0"/>
        <v>112.5</v>
      </c>
      <c r="H9" s="8"/>
      <c r="I9" s="8"/>
      <c r="J9" s="8" t="s">
        <v>15</v>
      </c>
      <c r="K9" s="14">
        <v>100</v>
      </c>
      <c r="L9" s="8" t="s">
        <v>16</v>
      </c>
      <c r="M9" s="8" t="s">
        <v>17</v>
      </c>
      <c r="N9" s="8"/>
    </row>
    <row r="10" spans="1:14" ht="12" customHeight="1" x14ac:dyDescent="0.25">
      <c r="A10" s="6"/>
      <c r="B10" s="6"/>
      <c r="C10" s="6" t="s">
        <v>29</v>
      </c>
      <c r="D10" s="6" t="s">
        <v>30</v>
      </c>
      <c r="E10" s="8" t="s">
        <v>31</v>
      </c>
      <c r="F10" s="14">
        <v>17.7</v>
      </c>
      <c r="G10" s="8">
        <f t="shared" si="0"/>
        <v>17.7</v>
      </c>
      <c r="H10" s="8"/>
      <c r="I10" s="8"/>
      <c r="J10" s="8" t="s">
        <v>15</v>
      </c>
      <c r="K10" s="14">
        <v>100</v>
      </c>
      <c r="L10" s="8" t="s">
        <v>32</v>
      </c>
      <c r="M10" s="8" t="s">
        <v>17</v>
      </c>
      <c r="N10" s="8"/>
    </row>
    <row r="11" spans="1:14" ht="12" customHeight="1" x14ac:dyDescent="0.25">
      <c r="A11" s="6"/>
      <c r="B11" s="6"/>
      <c r="C11" s="6" t="s">
        <v>33</v>
      </c>
      <c r="D11" s="6" t="s">
        <v>34</v>
      </c>
      <c r="E11" s="8" t="s">
        <v>35</v>
      </c>
      <c r="F11" s="14">
        <v>37.200000000000003</v>
      </c>
      <c r="G11" s="8">
        <f t="shared" si="0"/>
        <v>37.200000000000003</v>
      </c>
      <c r="H11" s="8"/>
      <c r="I11" s="8"/>
      <c r="J11" s="8" t="s">
        <v>15</v>
      </c>
      <c r="K11" s="14">
        <v>50</v>
      </c>
      <c r="L11" s="8" t="s">
        <v>16</v>
      </c>
      <c r="M11" s="8" t="s">
        <v>17</v>
      </c>
      <c r="N11" s="8"/>
    </row>
    <row r="12" spans="1:14" ht="12" customHeight="1" x14ac:dyDescent="0.25">
      <c r="A12" s="6"/>
      <c r="B12" s="6"/>
      <c r="C12" s="6" t="s">
        <v>36</v>
      </c>
      <c r="D12" s="6" t="s">
        <v>34</v>
      </c>
      <c r="E12" s="8" t="s">
        <v>35</v>
      </c>
      <c r="F12" s="14">
        <v>45.3</v>
      </c>
      <c r="G12" s="8">
        <f t="shared" si="0"/>
        <v>45.3</v>
      </c>
      <c r="H12" s="8"/>
      <c r="I12" s="8"/>
      <c r="J12" s="8" t="s">
        <v>15</v>
      </c>
      <c r="K12" s="14">
        <v>50</v>
      </c>
      <c r="L12" s="8" t="s">
        <v>16</v>
      </c>
      <c r="M12" s="8" t="s">
        <v>17</v>
      </c>
      <c r="N12" s="8"/>
    </row>
    <row r="13" spans="1:14" ht="12" customHeight="1" x14ac:dyDescent="0.25">
      <c r="A13" s="6"/>
      <c r="B13" s="6"/>
      <c r="C13" s="6" t="s">
        <v>37</v>
      </c>
      <c r="D13" s="6" t="s">
        <v>34</v>
      </c>
      <c r="E13" s="8" t="s">
        <v>35</v>
      </c>
      <c r="F13" s="14">
        <v>25.8</v>
      </c>
      <c r="G13" s="8">
        <f t="shared" si="0"/>
        <v>25.8</v>
      </c>
      <c r="H13" s="8"/>
      <c r="I13" s="8"/>
      <c r="J13" s="8" t="s">
        <v>15</v>
      </c>
      <c r="K13" s="14">
        <v>50</v>
      </c>
      <c r="L13" s="8" t="s">
        <v>16</v>
      </c>
      <c r="M13" s="8" t="s">
        <v>17</v>
      </c>
      <c r="N13" s="8"/>
    </row>
    <row r="14" spans="1:14" ht="12" customHeight="1" x14ac:dyDescent="0.25">
      <c r="A14" s="6" t="s">
        <v>38</v>
      </c>
      <c r="B14" s="6" t="s">
        <v>39</v>
      </c>
      <c r="D14" s="8" t="s">
        <v>4</v>
      </c>
      <c r="E14" s="8" t="s">
        <v>5</v>
      </c>
      <c r="F14" s="8" t="s">
        <v>6</v>
      </c>
      <c r="G14" s="8" t="str">
        <f t="shared" si="0"/>
        <v>Quantité</v>
      </c>
      <c r="H14" s="8"/>
      <c r="I14" s="8"/>
      <c r="J14" s="8" t="s">
        <v>7</v>
      </c>
      <c r="K14" s="8" t="s">
        <v>8</v>
      </c>
      <c r="L14" s="8" t="s">
        <v>9</v>
      </c>
      <c r="M14" s="8" t="s">
        <v>10</v>
      </c>
      <c r="N14" s="8" t="s">
        <v>11</v>
      </c>
    </row>
    <row r="15" spans="1:14" ht="12" customHeight="1" x14ac:dyDescent="0.25">
      <c r="A15" s="6"/>
      <c r="B15" s="6"/>
      <c r="C15" s="6" t="s">
        <v>40</v>
      </c>
      <c r="D15" s="6" t="s">
        <v>41</v>
      </c>
      <c r="E15" s="8" t="s">
        <v>42</v>
      </c>
      <c r="F15" s="14">
        <v>11</v>
      </c>
      <c r="G15" s="8">
        <f t="shared" si="0"/>
        <v>11</v>
      </c>
      <c r="H15" s="8"/>
      <c r="I15" s="8"/>
      <c r="J15" s="8" t="s">
        <v>7</v>
      </c>
      <c r="K15" s="14">
        <v>100</v>
      </c>
      <c r="L15" s="8" t="s">
        <v>16</v>
      </c>
      <c r="M15" s="8" t="s">
        <v>44</v>
      </c>
      <c r="N15" s="8"/>
    </row>
    <row r="16" spans="1:14" ht="12" customHeight="1" x14ac:dyDescent="0.25">
      <c r="A16" s="6"/>
      <c r="B16" s="6"/>
      <c r="C16" s="6" t="s">
        <v>45</v>
      </c>
      <c r="D16" s="6" t="s">
        <v>46</v>
      </c>
      <c r="E16" s="8" t="s">
        <v>47</v>
      </c>
      <c r="F16" s="14">
        <v>63</v>
      </c>
      <c r="G16" s="8">
        <f t="shared" si="0"/>
        <v>63</v>
      </c>
      <c r="H16" s="8"/>
      <c r="I16" s="8"/>
      <c r="J16" s="8" t="s">
        <v>48</v>
      </c>
      <c r="K16" s="14">
        <v>50</v>
      </c>
      <c r="L16" s="8" t="s">
        <v>49</v>
      </c>
      <c r="M16" s="8" t="s">
        <v>50</v>
      </c>
      <c r="N16" s="8"/>
    </row>
    <row r="17" spans="1:14" ht="12" customHeight="1" x14ac:dyDescent="0.25">
      <c r="A17" s="6" t="s">
        <v>51</v>
      </c>
      <c r="B17" s="6" t="s">
        <v>52</v>
      </c>
      <c r="D17" s="8" t="s">
        <v>4</v>
      </c>
      <c r="E17" s="8" t="s">
        <v>5</v>
      </c>
      <c r="F17" s="8" t="s">
        <v>6</v>
      </c>
      <c r="G17" s="8" t="str">
        <f t="shared" si="0"/>
        <v>Quantité</v>
      </c>
      <c r="H17" s="8"/>
      <c r="I17" s="8"/>
      <c r="J17" s="8" t="s">
        <v>7</v>
      </c>
      <c r="K17" s="8" t="s">
        <v>8</v>
      </c>
      <c r="L17" s="8" t="s">
        <v>9</v>
      </c>
      <c r="M17" s="8" t="s">
        <v>10</v>
      </c>
      <c r="N17" s="8" t="s">
        <v>11</v>
      </c>
    </row>
    <row r="18" spans="1:14" ht="12" customHeight="1" x14ac:dyDescent="0.25">
      <c r="A18" s="6"/>
      <c r="B18" s="6"/>
      <c r="C18" s="6" t="s">
        <v>53</v>
      </c>
      <c r="D18" s="6" t="s">
        <v>54</v>
      </c>
      <c r="E18" s="8" t="s">
        <v>55</v>
      </c>
      <c r="F18" s="14">
        <v>27.8</v>
      </c>
      <c r="G18" s="8">
        <f t="shared" si="0"/>
        <v>27.8</v>
      </c>
      <c r="H18" s="8"/>
      <c r="I18" s="8"/>
      <c r="J18" s="8" t="s">
        <v>15</v>
      </c>
      <c r="K18" s="14">
        <v>50</v>
      </c>
      <c r="L18" s="8" t="s">
        <v>16</v>
      </c>
      <c r="M18" s="8" t="s">
        <v>56</v>
      </c>
      <c r="N18" s="8" t="s">
        <v>57</v>
      </c>
    </row>
    <row r="19" spans="1:14" ht="12" customHeight="1" x14ac:dyDescent="0.25">
      <c r="A19" s="6"/>
      <c r="B19" s="6"/>
      <c r="C19" s="6" t="s">
        <v>58</v>
      </c>
      <c r="D19" s="6" t="s">
        <v>59</v>
      </c>
      <c r="E19" s="8" t="s">
        <v>60</v>
      </c>
      <c r="F19" s="14">
        <v>3.7</v>
      </c>
      <c r="G19" s="8">
        <f t="shared" si="0"/>
        <v>3.7</v>
      </c>
      <c r="H19" s="8"/>
      <c r="I19" s="8"/>
      <c r="J19" s="8" t="s">
        <v>15</v>
      </c>
      <c r="K19" s="14">
        <v>50</v>
      </c>
      <c r="L19" s="8" t="s">
        <v>32</v>
      </c>
      <c r="M19" s="8" t="s">
        <v>61</v>
      </c>
      <c r="N19" s="8"/>
    </row>
    <row r="20" spans="1:14" ht="12" customHeight="1" x14ac:dyDescent="0.25">
      <c r="A20" s="6"/>
      <c r="B20" s="6"/>
      <c r="C20" s="6" t="s">
        <v>62</v>
      </c>
      <c r="D20" s="6" t="s">
        <v>63</v>
      </c>
      <c r="E20" s="8" t="s">
        <v>64</v>
      </c>
      <c r="F20" s="14">
        <v>583500</v>
      </c>
      <c r="G20" s="8">
        <f t="shared" si="0"/>
        <v>583500</v>
      </c>
      <c r="H20" s="8"/>
      <c r="I20" s="8"/>
      <c r="J20" s="8" t="s">
        <v>65</v>
      </c>
      <c r="K20" s="14">
        <v>100</v>
      </c>
      <c r="L20" s="8" t="s">
        <v>16</v>
      </c>
      <c r="M20" s="8" t="s">
        <v>66</v>
      </c>
      <c r="N20" s="8"/>
    </row>
    <row r="21" spans="1:14" ht="12" customHeight="1" x14ac:dyDescent="0.25">
      <c r="A21" s="6"/>
      <c r="B21" s="6"/>
      <c r="C21" s="6" t="s">
        <v>67</v>
      </c>
      <c r="D21" s="6" t="s">
        <v>68</v>
      </c>
      <c r="E21" s="8" t="s">
        <v>69</v>
      </c>
      <c r="F21" s="14">
        <v>1251</v>
      </c>
      <c r="G21" s="8">
        <f t="shared" si="0"/>
        <v>1251</v>
      </c>
      <c r="H21" s="8"/>
      <c r="I21" s="8"/>
      <c r="J21" s="8" t="s">
        <v>70</v>
      </c>
      <c r="K21" s="14">
        <v>50</v>
      </c>
      <c r="L21" s="8" t="s">
        <v>16</v>
      </c>
      <c r="M21" s="8" t="s">
        <v>66</v>
      </c>
      <c r="N21" s="8"/>
    </row>
    <row r="22" spans="1:14" ht="12" customHeight="1" x14ac:dyDescent="0.25">
      <c r="A22" s="6"/>
      <c r="B22" s="6"/>
      <c r="C22" s="6" t="s">
        <v>71</v>
      </c>
      <c r="D22" s="6" t="s">
        <v>63</v>
      </c>
      <c r="E22" s="8" t="s">
        <v>64</v>
      </c>
      <c r="F22" s="14">
        <v>18840</v>
      </c>
      <c r="G22" s="8">
        <f t="shared" si="0"/>
        <v>18840</v>
      </c>
      <c r="H22" s="8"/>
      <c r="I22" s="8"/>
      <c r="J22" s="8" t="s">
        <v>65</v>
      </c>
      <c r="K22" s="14">
        <v>100</v>
      </c>
      <c r="L22" s="8" t="s">
        <v>16</v>
      </c>
      <c r="M22" s="8" t="s">
        <v>66</v>
      </c>
      <c r="N22" s="8"/>
    </row>
    <row r="23" spans="1:14" ht="12" customHeight="1" x14ac:dyDescent="0.25">
      <c r="A23" s="6"/>
      <c r="B23" s="6"/>
      <c r="C23" s="6" t="s">
        <v>72</v>
      </c>
      <c r="D23" s="6" t="s">
        <v>73</v>
      </c>
      <c r="E23" s="8" t="s">
        <v>74</v>
      </c>
      <c r="F23" s="14">
        <v>504</v>
      </c>
      <c r="G23" s="8">
        <f t="shared" si="0"/>
        <v>504</v>
      </c>
      <c r="H23" s="8"/>
      <c r="I23" s="8"/>
      <c r="J23" s="8" t="s">
        <v>70</v>
      </c>
      <c r="K23" s="14">
        <v>50</v>
      </c>
      <c r="L23" s="8" t="s">
        <v>32</v>
      </c>
      <c r="M23" s="8" t="s">
        <v>75</v>
      </c>
      <c r="N23" s="8"/>
    </row>
    <row r="24" spans="1:14" ht="12" customHeight="1" x14ac:dyDescent="0.25">
      <c r="A24" s="6"/>
      <c r="B24" s="6"/>
      <c r="C24" s="6" t="s">
        <v>76</v>
      </c>
      <c r="D24" s="6" t="s">
        <v>77</v>
      </c>
      <c r="E24" s="8" t="s">
        <v>78</v>
      </c>
      <c r="F24" s="14">
        <v>116</v>
      </c>
      <c r="G24" s="8">
        <f t="shared" si="0"/>
        <v>46.400000000000006</v>
      </c>
      <c r="H24" s="8"/>
      <c r="I24" s="8"/>
      <c r="J24" s="8" t="s">
        <v>70</v>
      </c>
      <c r="K24" s="14">
        <v>20</v>
      </c>
      <c r="L24" s="8" t="s">
        <v>32</v>
      </c>
      <c r="M24" s="8" t="s">
        <v>75</v>
      </c>
      <c r="N24" s="8"/>
    </row>
    <row r="25" spans="1:14" ht="12" customHeight="1" x14ac:dyDescent="0.25">
      <c r="A25" s="6"/>
      <c r="B25" s="6"/>
      <c r="C25" s="6" t="s">
        <v>79</v>
      </c>
      <c r="D25" s="6" t="s">
        <v>80</v>
      </c>
      <c r="E25" s="8" t="s">
        <v>81</v>
      </c>
      <c r="F25" s="14">
        <v>232.5</v>
      </c>
      <c r="G25" s="8">
        <f>IF(K25&lt;50,F25*(K25/50),F25)</f>
        <v>93</v>
      </c>
      <c r="H25" s="8"/>
      <c r="I25" s="8"/>
      <c r="J25" s="8" t="s">
        <v>70</v>
      </c>
      <c r="K25" s="14">
        <v>20</v>
      </c>
      <c r="L25" s="8" t="s">
        <v>16</v>
      </c>
      <c r="M25" s="8" t="s">
        <v>75</v>
      </c>
      <c r="N25" s="8"/>
    </row>
    <row r="26" spans="1:14" ht="12" customHeight="1" x14ac:dyDescent="0.25">
      <c r="A26" s="6"/>
      <c r="B26" s="6"/>
      <c r="C26" s="6" t="s">
        <v>82</v>
      </c>
      <c r="D26" s="6" t="s">
        <v>83</v>
      </c>
      <c r="E26" s="8" t="s">
        <v>84</v>
      </c>
      <c r="F26" s="14">
        <v>18</v>
      </c>
      <c r="G26" s="8">
        <f t="shared" si="0"/>
        <v>18</v>
      </c>
      <c r="H26" s="8"/>
      <c r="I26" s="8"/>
      <c r="J26" s="8" t="s">
        <v>15</v>
      </c>
      <c r="K26" s="14">
        <v>50</v>
      </c>
      <c r="L26" s="8" t="s">
        <v>16</v>
      </c>
      <c r="M26" s="8" t="s">
        <v>85</v>
      </c>
      <c r="N26" s="8"/>
    </row>
    <row r="27" spans="1:14" ht="12" customHeight="1" x14ac:dyDescent="0.25">
      <c r="A27" s="6"/>
      <c r="B27" s="6"/>
      <c r="C27" s="6" t="s">
        <v>86</v>
      </c>
      <c r="D27" s="6" t="s">
        <v>87</v>
      </c>
      <c r="E27" s="8" t="s">
        <v>88</v>
      </c>
      <c r="F27" s="14">
        <v>105.5</v>
      </c>
      <c r="G27" s="8">
        <f t="shared" si="0"/>
        <v>105.5</v>
      </c>
      <c r="H27" s="8"/>
      <c r="I27" s="8"/>
      <c r="J27" s="8" t="s">
        <v>15</v>
      </c>
      <c r="K27" s="14">
        <v>50</v>
      </c>
      <c r="L27" s="8" t="s">
        <v>16</v>
      </c>
      <c r="M27" s="8" t="s">
        <v>85</v>
      </c>
      <c r="N27" s="8"/>
    </row>
    <row r="28" spans="1:14" ht="12" customHeight="1" x14ac:dyDescent="0.25">
      <c r="A28" s="4"/>
      <c r="B28" s="4" t="s">
        <v>89</v>
      </c>
      <c r="C28" s="33">
        <v>53.588999999999999</v>
      </c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.5" customHeight="1" x14ac:dyDescent="0.25">
      <c r="A29" s="9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2" customHeight="1" x14ac:dyDescent="0.25">
      <c r="A30" s="4" t="s">
        <v>90</v>
      </c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" customHeight="1" x14ac:dyDescent="0.25">
      <c r="A31" s="6" t="s">
        <v>91</v>
      </c>
      <c r="B31" s="6" t="s">
        <v>92</v>
      </c>
      <c r="D31" s="8" t="s">
        <v>4</v>
      </c>
      <c r="E31" s="8" t="s">
        <v>5</v>
      </c>
      <c r="F31" s="8" t="s">
        <v>6</v>
      </c>
      <c r="G31" s="8"/>
      <c r="H31" s="8"/>
      <c r="I31" s="8"/>
      <c r="J31" s="8" t="s">
        <v>7</v>
      </c>
      <c r="K31" s="8" t="s">
        <v>8</v>
      </c>
      <c r="L31" s="8" t="s">
        <v>9</v>
      </c>
      <c r="M31" s="8" t="s">
        <v>10</v>
      </c>
      <c r="N31" s="8" t="s">
        <v>11</v>
      </c>
    </row>
    <row r="32" spans="1:14" ht="12" customHeight="1" x14ac:dyDescent="0.25">
      <c r="A32" s="6"/>
      <c r="B32" s="6"/>
      <c r="C32" s="6" t="s">
        <v>92</v>
      </c>
      <c r="D32" s="6" t="s">
        <v>93</v>
      </c>
      <c r="E32" s="8" t="s">
        <v>94</v>
      </c>
      <c r="F32" s="8" t="s">
        <v>95</v>
      </c>
      <c r="G32" s="8" t="str">
        <f>IF(K32&lt;50,F32*(K32/50),F32)</f>
        <v>288</v>
      </c>
      <c r="H32" s="8"/>
      <c r="I32" s="8"/>
      <c r="J32" s="8" t="s">
        <v>48</v>
      </c>
      <c r="K32" s="8" t="s">
        <v>24</v>
      </c>
      <c r="L32" s="8" t="s">
        <v>32</v>
      </c>
      <c r="M32" s="8" t="s">
        <v>96</v>
      </c>
      <c r="N32" s="8" t="s">
        <v>97</v>
      </c>
    </row>
    <row r="33" spans="1:14" ht="12" customHeight="1" x14ac:dyDescent="0.25">
      <c r="A33" s="6" t="s">
        <v>98</v>
      </c>
      <c r="B33" s="6" t="s">
        <v>99</v>
      </c>
      <c r="D33" s="8" t="s">
        <v>4</v>
      </c>
      <c r="E33" s="8" t="s">
        <v>5</v>
      </c>
      <c r="F33" s="8" t="s">
        <v>6</v>
      </c>
      <c r="G33" s="8" t="str">
        <f t="shared" ref="G33:G38" si="1">IF(K33&lt;50,F33*(K33/50),F33)</f>
        <v>Quantité</v>
      </c>
      <c r="H33" s="8"/>
      <c r="I33" s="8"/>
      <c r="J33" s="8" t="s">
        <v>7</v>
      </c>
      <c r="K33" s="8" t="s">
        <v>8</v>
      </c>
      <c r="L33" s="8" t="s">
        <v>9</v>
      </c>
      <c r="M33" s="8" t="s">
        <v>10</v>
      </c>
      <c r="N33" s="8" t="s">
        <v>11</v>
      </c>
    </row>
    <row r="34" spans="1:14" ht="12" customHeight="1" x14ac:dyDescent="0.25">
      <c r="A34" s="6"/>
      <c r="B34" s="6"/>
      <c r="C34" s="6" t="s">
        <v>100</v>
      </c>
      <c r="D34" s="6" t="s">
        <v>101</v>
      </c>
      <c r="E34" s="8" t="s">
        <v>102</v>
      </c>
      <c r="F34" s="8" t="s">
        <v>103</v>
      </c>
      <c r="G34" s="8" t="str">
        <f t="shared" si="1"/>
        <v>1615</v>
      </c>
      <c r="H34" s="8"/>
      <c r="I34" s="8"/>
      <c r="J34" s="8" t="s">
        <v>70</v>
      </c>
      <c r="K34" s="8" t="s">
        <v>24</v>
      </c>
      <c r="L34" s="8" t="s">
        <v>32</v>
      </c>
      <c r="M34" s="8" t="s">
        <v>104</v>
      </c>
      <c r="N34" s="8" t="s">
        <v>105</v>
      </c>
    </row>
    <row r="35" spans="1:14" ht="12" customHeight="1" x14ac:dyDescent="0.25">
      <c r="A35" s="6"/>
      <c r="B35" s="6"/>
      <c r="C35" s="6" t="s">
        <v>106</v>
      </c>
      <c r="D35" s="6" t="s">
        <v>107</v>
      </c>
      <c r="E35" s="8" t="s">
        <v>108</v>
      </c>
      <c r="F35" s="8" t="s">
        <v>109</v>
      </c>
      <c r="G35" s="8" t="str">
        <f t="shared" si="1"/>
        <v>935</v>
      </c>
      <c r="H35" s="8"/>
      <c r="I35" s="8"/>
      <c r="J35" s="8" t="s">
        <v>70</v>
      </c>
      <c r="K35" s="8" t="s">
        <v>24</v>
      </c>
      <c r="L35" s="8" t="s">
        <v>32</v>
      </c>
      <c r="M35" s="8" t="s">
        <v>110</v>
      </c>
      <c r="N35" s="8" t="s">
        <v>111</v>
      </c>
    </row>
    <row r="36" spans="1:14" ht="12" customHeight="1" x14ac:dyDescent="0.25">
      <c r="A36" s="6"/>
      <c r="B36" s="6"/>
      <c r="C36" s="6" t="s">
        <v>112</v>
      </c>
      <c r="D36" s="6" t="s">
        <v>113</v>
      </c>
      <c r="E36" s="8" t="s">
        <v>114</v>
      </c>
      <c r="F36" s="8" t="s">
        <v>43</v>
      </c>
      <c r="G36" s="8" t="str">
        <f t="shared" si="1"/>
        <v>11</v>
      </c>
      <c r="H36" s="8"/>
      <c r="I36" s="8"/>
      <c r="J36" s="8" t="s">
        <v>48</v>
      </c>
      <c r="K36" s="8" t="s">
        <v>24</v>
      </c>
      <c r="L36" s="8" t="s">
        <v>32</v>
      </c>
      <c r="M36" s="8" t="s">
        <v>115</v>
      </c>
      <c r="N36" s="8"/>
    </row>
    <row r="37" spans="1:14" ht="12" customHeight="1" x14ac:dyDescent="0.25">
      <c r="A37" s="6"/>
      <c r="B37" s="6"/>
      <c r="C37" s="6" t="s">
        <v>116</v>
      </c>
      <c r="D37" s="6" t="s">
        <v>117</v>
      </c>
      <c r="E37" s="8" t="s">
        <v>118</v>
      </c>
      <c r="F37" s="8" t="s">
        <v>119</v>
      </c>
      <c r="G37" s="8" t="str">
        <f t="shared" si="1"/>
        <v>475</v>
      </c>
      <c r="H37" s="8"/>
      <c r="I37" s="8"/>
      <c r="J37" s="8" t="s">
        <v>15</v>
      </c>
      <c r="K37" s="8" t="s">
        <v>24</v>
      </c>
      <c r="L37" s="8" t="s">
        <v>32</v>
      </c>
      <c r="M37" s="8" t="s">
        <v>120</v>
      </c>
      <c r="N37" s="8"/>
    </row>
    <row r="38" spans="1:14" ht="12" customHeight="1" x14ac:dyDescent="0.25">
      <c r="A38" s="6"/>
      <c r="B38" s="6"/>
      <c r="C38" s="6" t="s">
        <v>121</v>
      </c>
      <c r="D38" s="6" t="s">
        <v>101</v>
      </c>
      <c r="E38" s="8" t="s">
        <v>102</v>
      </c>
      <c r="F38" s="8" t="s">
        <v>122</v>
      </c>
      <c r="G38" s="8" t="str">
        <f t="shared" si="1"/>
        <v>350</v>
      </c>
      <c r="H38" s="8"/>
      <c r="I38" s="8"/>
      <c r="J38" s="8" t="s">
        <v>70</v>
      </c>
      <c r="K38" s="8" t="s">
        <v>24</v>
      </c>
      <c r="L38" s="8" t="s">
        <v>32</v>
      </c>
      <c r="M38" s="8" t="s">
        <v>123</v>
      </c>
      <c r="N38" s="8" t="s">
        <v>124</v>
      </c>
    </row>
    <row r="39" spans="1:14" ht="12" customHeight="1" x14ac:dyDescent="0.25">
      <c r="A39" s="4"/>
      <c r="B39" s="4" t="s">
        <v>125</v>
      </c>
      <c r="C39" s="33">
        <v>24.282</v>
      </c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.5" customHeight="1" x14ac:dyDescent="0.25">
      <c r="A40" s="9"/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2" customHeight="1" x14ac:dyDescent="0.25">
      <c r="A41" s="4" t="s">
        <v>126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" customHeight="1" x14ac:dyDescent="0.25">
      <c r="A42" s="6" t="s">
        <v>127</v>
      </c>
      <c r="B42" s="6" t="s">
        <v>128</v>
      </c>
      <c r="D42" s="8" t="s">
        <v>4</v>
      </c>
      <c r="E42" s="8" t="s">
        <v>5</v>
      </c>
      <c r="F42" s="8" t="s">
        <v>6</v>
      </c>
      <c r="G42" s="8"/>
      <c r="H42" s="8"/>
      <c r="I42" s="8"/>
      <c r="J42" s="8" t="s">
        <v>7</v>
      </c>
      <c r="K42" s="8" t="s">
        <v>8</v>
      </c>
      <c r="L42" s="8" t="s">
        <v>9</v>
      </c>
      <c r="M42" s="8" t="s">
        <v>10</v>
      </c>
      <c r="N42" s="8" t="s">
        <v>11</v>
      </c>
    </row>
    <row r="43" spans="1:14" ht="12" customHeight="1" x14ac:dyDescent="0.25">
      <c r="A43" s="6"/>
      <c r="B43" s="6"/>
      <c r="C43" s="6" t="s">
        <v>129</v>
      </c>
      <c r="D43" s="6" t="s">
        <v>130</v>
      </c>
      <c r="E43" s="8" t="s">
        <v>131</v>
      </c>
      <c r="F43" s="14">
        <v>114000</v>
      </c>
      <c r="G43" s="8">
        <f t="shared" ref="G43:G62" si="2">IF(K43&lt;50,F43*(K43/50),F43)</f>
        <v>114000</v>
      </c>
      <c r="H43" s="8"/>
      <c r="I43" s="8"/>
      <c r="J43" s="8" t="s">
        <v>65</v>
      </c>
      <c r="K43" s="14">
        <v>100</v>
      </c>
      <c r="L43" s="8" t="s">
        <v>32</v>
      </c>
      <c r="M43" s="8" t="s">
        <v>132</v>
      </c>
      <c r="N43" s="8"/>
    </row>
    <row r="44" spans="1:14" ht="12" customHeight="1" x14ac:dyDescent="0.25">
      <c r="A44" s="6"/>
      <c r="B44" s="6"/>
      <c r="C44" s="6" t="s">
        <v>133</v>
      </c>
      <c r="D44" s="6" t="s">
        <v>134</v>
      </c>
      <c r="E44" s="8" t="s">
        <v>135</v>
      </c>
      <c r="F44" s="14">
        <v>111</v>
      </c>
      <c r="G44" s="8">
        <f t="shared" si="2"/>
        <v>111</v>
      </c>
      <c r="H44" s="16">
        <v>705.6</v>
      </c>
      <c r="I44" s="17">
        <f>H44*G44/$E$1</f>
        <v>8.4380090497737559</v>
      </c>
      <c r="J44" s="8" t="s">
        <v>48</v>
      </c>
      <c r="K44" s="14">
        <v>100</v>
      </c>
      <c r="L44" s="8" t="s">
        <v>32</v>
      </c>
      <c r="M44" s="8" t="s">
        <v>132</v>
      </c>
      <c r="N44" s="8"/>
    </row>
    <row r="45" spans="1:14" ht="12" customHeight="1" x14ac:dyDescent="0.25">
      <c r="A45" s="6" t="s">
        <v>136</v>
      </c>
      <c r="B45" s="6" t="s">
        <v>137</v>
      </c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" customHeight="1" x14ac:dyDescent="0.25">
      <c r="A46" s="6" t="s">
        <v>138</v>
      </c>
      <c r="B46" s="6" t="s">
        <v>139</v>
      </c>
      <c r="D46" s="8" t="s">
        <v>4</v>
      </c>
      <c r="E46" s="8" t="s">
        <v>5</v>
      </c>
      <c r="F46" s="8" t="s">
        <v>6</v>
      </c>
      <c r="G46" s="8" t="str">
        <f t="shared" si="2"/>
        <v>Quantité</v>
      </c>
      <c r="H46" s="8"/>
      <c r="I46" s="8"/>
      <c r="J46" s="8" t="s">
        <v>7</v>
      </c>
      <c r="K46" s="8" t="s">
        <v>8</v>
      </c>
      <c r="L46" s="8" t="s">
        <v>9</v>
      </c>
      <c r="M46" s="8" t="s">
        <v>10</v>
      </c>
      <c r="N46" s="8" t="s">
        <v>11</v>
      </c>
    </row>
    <row r="47" spans="1:14" ht="12" customHeight="1" x14ac:dyDescent="0.25">
      <c r="A47" s="6"/>
      <c r="B47" s="6"/>
      <c r="C47" s="6" t="s">
        <v>140</v>
      </c>
      <c r="D47" s="6" t="s">
        <v>107</v>
      </c>
      <c r="E47" s="8" t="s">
        <v>108</v>
      </c>
      <c r="F47" s="14">
        <v>1900</v>
      </c>
      <c r="G47" s="8">
        <f t="shared" si="2"/>
        <v>1900</v>
      </c>
      <c r="H47" s="8"/>
      <c r="I47" s="8"/>
      <c r="J47" s="8" t="s">
        <v>70</v>
      </c>
      <c r="K47" s="14">
        <v>100</v>
      </c>
      <c r="L47" s="8" t="s">
        <v>32</v>
      </c>
      <c r="M47" s="8" t="s">
        <v>141</v>
      </c>
      <c r="N47" s="8" t="s">
        <v>142</v>
      </c>
    </row>
    <row r="48" spans="1:14" ht="12" customHeight="1" x14ac:dyDescent="0.25">
      <c r="A48" s="6"/>
      <c r="B48" s="6"/>
      <c r="C48" s="6" t="s">
        <v>143</v>
      </c>
      <c r="D48" s="6" t="s">
        <v>144</v>
      </c>
      <c r="E48" s="8" t="s">
        <v>145</v>
      </c>
      <c r="F48" s="14">
        <v>8000</v>
      </c>
      <c r="G48" s="8">
        <f t="shared" si="2"/>
        <v>8000</v>
      </c>
      <c r="H48" s="16">
        <v>92.3</v>
      </c>
      <c r="I48" s="17">
        <f t="shared" ref="I45:I57" si="3">H48*G48/$E$1</f>
        <v>79.551820728291318</v>
      </c>
      <c r="J48" s="8" t="s">
        <v>70</v>
      </c>
      <c r="K48" s="14">
        <v>100</v>
      </c>
      <c r="L48" s="8" t="s">
        <v>49</v>
      </c>
      <c r="M48" s="8" t="s">
        <v>146</v>
      </c>
      <c r="N48" s="8" t="s">
        <v>147</v>
      </c>
    </row>
    <row r="49" spans="1:14" ht="12" customHeight="1" x14ac:dyDescent="0.25">
      <c r="A49" s="6"/>
      <c r="B49" s="6"/>
      <c r="C49" s="6" t="s">
        <v>148</v>
      </c>
      <c r="D49" s="6" t="s">
        <v>149</v>
      </c>
      <c r="E49" s="8" t="s">
        <v>150</v>
      </c>
      <c r="F49" s="14">
        <v>1490</v>
      </c>
      <c r="G49" s="8">
        <f t="shared" si="2"/>
        <v>1490</v>
      </c>
      <c r="H49" s="16">
        <v>19.100000000000001</v>
      </c>
      <c r="I49" s="17">
        <f t="shared" si="3"/>
        <v>3.0660418013359192</v>
      </c>
      <c r="J49" s="8" t="s">
        <v>70</v>
      </c>
      <c r="K49" s="14">
        <v>100</v>
      </c>
      <c r="L49" s="8" t="s">
        <v>32</v>
      </c>
      <c r="M49" s="8" t="s">
        <v>146</v>
      </c>
      <c r="N49" s="8" t="s">
        <v>147</v>
      </c>
    </row>
    <row r="50" spans="1:14" ht="12" customHeight="1" x14ac:dyDescent="0.25">
      <c r="A50" s="6"/>
      <c r="B50" s="6"/>
      <c r="C50" s="6" t="s">
        <v>151</v>
      </c>
      <c r="D50" s="6" t="s">
        <v>144</v>
      </c>
      <c r="E50" s="8" t="s">
        <v>145</v>
      </c>
      <c r="F50" s="14">
        <v>7700</v>
      </c>
      <c r="G50" s="8">
        <f t="shared" si="2"/>
        <v>7700</v>
      </c>
      <c r="H50" s="16">
        <v>92.3</v>
      </c>
      <c r="I50" s="17">
        <f t="shared" si="3"/>
        <v>76.568627450980387</v>
      </c>
      <c r="J50" s="8" t="s">
        <v>70</v>
      </c>
      <c r="K50" s="14">
        <v>100</v>
      </c>
      <c r="L50" s="8" t="s">
        <v>49</v>
      </c>
      <c r="M50" s="8" t="s">
        <v>152</v>
      </c>
      <c r="N50" s="8"/>
    </row>
    <row r="51" spans="1:14" ht="12" customHeight="1" x14ac:dyDescent="0.25">
      <c r="A51" s="6"/>
      <c r="B51" s="6"/>
      <c r="C51" s="6" t="s">
        <v>153</v>
      </c>
      <c r="D51" s="6" t="s">
        <v>144</v>
      </c>
      <c r="E51" s="8" t="s">
        <v>145</v>
      </c>
      <c r="F51" s="14">
        <v>1885</v>
      </c>
      <c r="G51" s="8">
        <f t="shared" si="2"/>
        <v>1885</v>
      </c>
      <c r="H51" s="16">
        <v>92.3</v>
      </c>
      <c r="I51" s="17">
        <f t="shared" si="3"/>
        <v>18.744397759103641</v>
      </c>
      <c r="J51" s="8" t="s">
        <v>70</v>
      </c>
      <c r="K51" s="14">
        <v>100</v>
      </c>
      <c r="L51" s="8" t="s">
        <v>49</v>
      </c>
      <c r="M51" s="8" t="s">
        <v>154</v>
      </c>
      <c r="N51" s="8"/>
    </row>
    <row r="52" spans="1:14" ht="12" customHeight="1" x14ac:dyDescent="0.25">
      <c r="A52" s="6"/>
      <c r="B52" s="6"/>
      <c r="C52" s="6" t="s">
        <v>155</v>
      </c>
      <c r="D52" s="6" t="s">
        <v>130</v>
      </c>
      <c r="E52" s="8" t="s">
        <v>131</v>
      </c>
      <c r="F52" s="14">
        <v>25000</v>
      </c>
      <c r="G52" s="8">
        <f t="shared" si="2"/>
        <v>25000</v>
      </c>
      <c r="H52" s="8"/>
      <c r="I52" s="8"/>
      <c r="J52" s="8" t="s">
        <v>65</v>
      </c>
      <c r="K52" s="14">
        <v>100</v>
      </c>
      <c r="L52" s="8" t="s">
        <v>32</v>
      </c>
      <c r="M52" s="8" t="s">
        <v>156</v>
      </c>
      <c r="N52" s="8" t="s">
        <v>157</v>
      </c>
    </row>
    <row r="53" spans="1:14" ht="12" customHeight="1" x14ac:dyDescent="0.25">
      <c r="A53" s="6"/>
      <c r="B53" s="6"/>
      <c r="C53" s="6" t="s">
        <v>158</v>
      </c>
      <c r="D53" s="6" t="s">
        <v>159</v>
      </c>
      <c r="E53" s="8" t="s">
        <v>160</v>
      </c>
      <c r="F53" s="14">
        <v>30</v>
      </c>
      <c r="G53" s="8">
        <f t="shared" si="2"/>
        <v>30</v>
      </c>
      <c r="H53" s="8"/>
      <c r="I53" s="8"/>
      <c r="J53" s="8" t="s">
        <v>15</v>
      </c>
      <c r="K53" s="14">
        <v>100</v>
      </c>
      <c r="L53" s="8" t="s">
        <v>16</v>
      </c>
      <c r="M53" s="8" t="s">
        <v>161</v>
      </c>
      <c r="N53" s="8"/>
    </row>
    <row r="54" spans="1:14" ht="12" customHeight="1" x14ac:dyDescent="0.25">
      <c r="A54" s="6" t="s">
        <v>162</v>
      </c>
      <c r="B54" s="6" t="s">
        <v>137</v>
      </c>
      <c r="C54" s="6"/>
      <c r="D54" s="6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" customHeight="1" x14ac:dyDescent="0.25">
      <c r="A55" s="6" t="s">
        <v>163</v>
      </c>
      <c r="B55" s="6" t="s">
        <v>164</v>
      </c>
      <c r="D55" s="8" t="s">
        <v>4</v>
      </c>
      <c r="E55" s="8" t="s">
        <v>5</v>
      </c>
      <c r="F55" s="8" t="s">
        <v>6</v>
      </c>
      <c r="G55" s="8" t="str">
        <f t="shared" si="2"/>
        <v>Quantité</v>
      </c>
      <c r="H55" s="8"/>
      <c r="I55" s="8"/>
      <c r="J55" s="8" t="s">
        <v>7</v>
      </c>
      <c r="K55" s="8" t="s">
        <v>8</v>
      </c>
      <c r="L55" s="8" t="s">
        <v>9</v>
      </c>
      <c r="M55" s="8" t="s">
        <v>10</v>
      </c>
      <c r="N55" s="8" t="s">
        <v>11</v>
      </c>
    </row>
    <row r="56" spans="1:14" ht="12" customHeight="1" x14ac:dyDescent="0.25">
      <c r="A56" s="6"/>
      <c r="B56" s="6"/>
      <c r="C56" s="6" t="s">
        <v>165</v>
      </c>
      <c r="D56" s="6" t="s">
        <v>166</v>
      </c>
      <c r="E56" s="8" t="s">
        <v>167</v>
      </c>
      <c r="F56" s="14">
        <v>200</v>
      </c>
      <c r="G56" s="8">
        <f t="shared" si="2"/>
        <v>200</v>
      </c>
      <c r="H56" s="8"/>
      <c r="I56" s="8"/>
      <c r="J56" s="8" t="s">
        <v>15</v>
      </c>
      <c r="K56" s="14">
        <v>100</v>
      </c>
      <c r="L56" s="8" t="s">
        <v>32</v>
      </c>
      <c r="M56" s="8" t="s">
        <v>168</v>
      </c>
      <c r="N56" s="8" t="s">
        <v>169</v>
      </c>
    </row>
    <row r="57" spans="1:14" ht="12" customHeight="1" x14ac:dyDescent="0.25">
      <c r="A57" s="6"/>
      <c r="B57" s="6"/>
      <c r="C57" s="6" t="s">
        <v>170</v>
      </c>
      <c r="D57" s="6" t="s">
        <v>134</v>
      </c>
      <c r="E57" s="8" t="s">
        <v>135</v>
      </c>
      <c r="F57" s="14">
        <v>130</v>
      </c>
      <c r="G57" s="8">
        <f t="shared" si="2"/>
        <v>130</v>
      </c>
      <c r="H57" s="16">
        <v>705.6</v>
      </c>
      <c r="I57" s="17">
        <f t="shared" si="3"/>
        <v>9.882352941176471</v>
      </c>
      <c r="J57" s="8" t="s">
        <v>48</v>
      </c>
      <c r="K57" s="14">
        <v>100</v>
      </c>
      <c r="L57" s="8" t="s">
        <v>32</v>
      </c>
      <c r="M57" s="8" t="s">
        <v>171</v>
      </c>
      <c r="N57" s="8" t="s">
        <v>172</v>
      </c>
    </row>
    <row r="58" spans="1:14" ht="12" customHeight="1" x14ac:dyDescent="0.25">
      <c r="A58" s="6" t="s">
        <v>173</v>
      </c>
      <c r="B58" s="6" t="s">
        <v>137</v>
      </c>
      <c r="C58" s="6"/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" customHeight="1" x14ac:dyDescent="0.25">
      <c r="A59" s="6" t="s">
        <v>174</v>
      </c>
      <c r="B59" s="6" t="s">
        <v>137</v>
      </c>
      <c r="C59" s="6"/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" customHeight="1" x14ac:dyDescent="0.25">
      <c r="A60" s="6" t="s">
        <v>175</v>
      </c>
      <c r="B60" s="6" t="s">
        <v>176</v>
      </c>
      <c r="D60" s="8" t="s">
        <v>4</v>
      </c>
      <c r="E60" s="8" t="s">
        <v>5</v>
      </c>
      <c r="F60" s="8" t="s">
        <v>6</v>
      </c>
      <c r="G60" s="8" t="str">
        <f t="shared" si="2"/>
        <v>Quantité</v>
      </c>
      <c r="H60" s="8"/>
      <c r="I60" s="8"/>
      <c r="J60" s="8" t="s">
        <v>7</v>
      </c>
      <c r="K60" s="8" t="s">
        <v>8</v>
      </c>
      <c r="L60" s="8" t="s">
        <v>9</v>
      </c>
      <c r="M60" s="8" t="s">
        <v>10</v>
      </c>
      <c r="N60" s="8" t="s">
        <v>11</v>
      </c>
    </row>
    <row r="61" spans="1:14" ht="12" customHeight="1" x14ac:dyDescent="0.25">
      <c r="A61" s="6"/>
      <c r="B61" s="6"/>
      <c r="C61" s="6" t="s">
        <v>177</v>
      </c>
      <c r="D61" s="6" t="s">
        <v>117</v>
      </c>
      <c r="E61" s="8" t="s">
        <v>118</v>
      </c>
      <c r="F61" s="14">
        <v>1100</v>
      </c>
      <c r="G61" s="8">
        <f t="shared" si="2"/>
        <v>1100</v>
      </c>
      <c r="H61" s="8"/>
      <c r="I61" s="8"/>
      <c r="J61" s="8" t="s">
        <v>15</v>
      </c>
      <c r="K61" s="14">
        <v>100</v>
      </c>
      <c r="L61" s="8" t="s">
        <v>32</v>
      </c>
      <c r="M61" s="8" t="s">
        <v>178</v>
      </c>
      <c r="N61" s="8" t="s">
        <v>179</v>
      </c>
    </row>
    <row r="62" spans="1:14" ht="12" customHeight="1" x14ac:dyDescent="0.25">
      <c r="A62" s="6"/>
      <c r="B62" s="6"/>
      <c r="C62" s="6" t="s">
        <v>180</v>
      </c>
      <c r="D62" s="6" t="s">
        <v>101</v>
      </c>
      <c r="E62" s="8" t="s">
        <v>102</v>
      </c>
      <c r="F62" s="14">
        <v>1825</v>
      </c>
      <c r="G62" s="8">
        <f t="shared" si="2"/>
        <v>1825</v>
      </c>
      <c r="H62" s="8"/>
      <c r="I62" s="8"/>
      <c r="J62" s="8" t="s">
        <v>70</v>
      </c>
      <c r="K62" s="14">
        <v>100</v>
      </c>
      <c r="L62" s="8" t="s">
        <v>32</v>
      </c>
      <c r="M62" s="8" t="s">
        <v>181</v>
      </c>
      <c r="N62" s="8" t="s">
        <v>182</v>
      </c>
    </row>
    <row r="63" spans="1:14" ht="12" customHeight="1" x14ac:dyDescent="0.25">
      <c r="A63" s="4"/>
      <c r="B63" s="4" t="s">
        <v>183</v>
      </c>
      <c r="C63" s="33">
        <v>82.864999999999995</v>
      </c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.5" customHeight="1" x14ac:dyDescent="0.25">
      <c r="A64" s="9"/>
      <c r="B64" s="9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2" customHeight="1" x14ac:dyDescent="0.25">
      <c r="A65" s="4" t="s">
        <v>184</v>
      </c>
      <c r="B65" s="4"/>
      <c r="C65" s="4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" customHeight="1" x14ac:dyDescent="0.25">
      <c r="A66" s="6" t="s">
        <v>185</v>
      </c>
      <c r="B66" s="6" t="s">
        <v>186</v>
      </c>
      <c r="D66" s="8" t="s">
        <v>4</v>
      </c>
      <c r="E66" s="8" t="s">
        <v>5</v>
      </c>
      <c r="F66" s="8" t="s">
        <v>6</v>
      </c>
      <c r="G66" s="8"/>
      <c r="H66" s="8"/>
      <c r="I66" s="8"/>
      <c r="J66" s="8" t="s">
        <v>7</v>
      </c>
      <c r="K66" s="8" t="s">
        <v>8</v>
      </c>
      <c r="L66" s="8" t="s">
        <v>9</v>
      </c>
      <c r="M66" s="8" t="s">
        <v>10</v>
      </c>
      <c r="N66" s="8" t="s">
        <v>11</v>
      </c>
    </row>
    <row r="67" spans="1:14" ht="12" customHeight="1" x14ac:dyDescent="0.25">
      <c r="A67" s="6"/>
      <c r="B67" s="6"/>
      <c r="C67" s="6" t="s">
        <v>187</v>
      </c>
      <c r="D67" s="6" t="s">
        <v>188</v>
      </c>
      <c r="E67" s="8" t="s">
        <v>189</v>
      </c>
      <c r="F67" s="14">
        <v>6691.86</v>
      </c>
      <c r="G67" s="15">
        <f t="shared" ref="G67:G86" si="4">IF(K67&lt;50,F67*(K67/50),F67)</f>
        <v>6691.86</v>
      </c>
      <c r="H67" s="8"/>
      <c r="I67" s="8"/>
      <c r="J67" s="8" t="s">
        <v>70</v>
      </c>
      <c r="K67" s="14">
        <v>50</v>
      </c>
      <c r="L67" s="8" t="s">
        <v>49</v>
      </c>
      <c r="M67" s="8" t="s">
        <v>190</v>
      </c>
      <c r="N67" s="8"/>
    </row>
    <row r="68" spans="1:14" ht="12" customHeight="1" x14ac:dyDescent="0.25">
      <c r="A68" s="6"/>
      <c r="B68" s="6"/>
      <c r="C68" s="6" t="s">
        <v>191</v>
      </c>
      <c r="D68" s="6" t="s">
        <v>192</v>
      </c>
      <c r="E68" s="8" t="s">
        <v>193</v>
      </c>
      <c r="F68" s="14">
        <v>11153.1</v>
      </c>
      <c r="G68" s="15">
        <f t="shared" si="4"/>
        <v>6691.86</v>
      </c>
      <c r="H68" s="8"/>
      <c r="I68" s="8"/>
      <c r="J68" s="8" t="s">
        <v>70</v>
      </c>
      <c r="K68" s="14">
        <v>30</v>
      </c>
      <c r="L68" s="8" t="s">
        <v>16</v>
      </c>
      <c r="M68" s="8" t="s">
        <v>190</v>
      </c>
      <c r="N68" s="8"/>
    </row>
    <row r="69" spans="1:14" ht="12" customHeight="1" x14ac:dyDescent="0.25">
      <c r="A69" s="6"/>
      <c r="B69" s="6"/>
      <c r="C69" s="6" t="s">
        <v>194</v>
      </c>
      <c r="D69" s="6" t="s">
        <v>195</v>
      </c>
      <c r="E69" s="8" t="s">
        <v>196</v>
      </c>
      <c r="F69" s="14">
        <v>11153.1</v>
      </c>
      <c r="G69" s="15">
        <f t="shared" si="4"/>
        <v>6691.86</v>
      </c>
      <c r="H69" s="8"/>
      <c r="I69" s="8"/>
      <c r="J69" s="8" t="s">
        <v>70</v>
      </c>
      <c r="K69" s="14">
        <v>30</v>
      </c>
      <c r="L69" s="8" t="s">
        <v>32</v>
      </c>
      <c r="M69" s="8" t="s">
        <v>190</v>
      </c>
      <c r="N69" s="8"/>
    </row>
    <row r="70" spans="1:14" ht="12" customHeight="1" x14ac:dyDescent="0.25">
      <c r="A70" s="6"/>
      <c r="B70" s="6"/>
      <c r="C70" s="6" t="s">
        <v>197</v>
      </c>
      <c r="D70" s="6" t="s">
        <v>195</v>
      </c>
      <c r="E70" s="8" t="s">
        <v>196</v>
      </c>
      <c r="F70" s="14">
        <v>1236.6669999999999</v>
      </c>
      <c r="G70" s="15">
        <f t="shared" si="4"/>
        <v>742.00019999999995</v>
      </c>
      <c r="H70" s="8"/>
      <c r="I70" s="8"/>
      <c r="J70" s="8" t="s">
        <v>70</v>
      </c>
      <c r="K70" s="14">
        <v>30</v>
      </c>
      <c r="L70" s="8" t="s">
        <v>32</v>
      </c>
      <c r="M70" s="8" t="s">
        <v>198</v>
      </c>
      <c r="N70" s="8"/>
    </row>
    <row r="71" spans="1:14" ht="12" customHeight="1" x14ac:dyDescent="0.25">
      <c r="A71" s="6"/>
      <c r="B71" s="6"/>
      <c r="C71" s="6" t="s">
        <v>199</v>
      </c>
      <c r="D71" s="6" t="s">
        <v>192</v>
      </c>
      <c r="E71" s="8" t="s">
        <v>193</v>
      </c>
      <c r="F71" s="14">
        <v>1236.6669999999999</v>
      </c>
      <c r="G71" s="15">
        <f t="shared" si="4"/>
        <v>742.00019999999995</v>
      </c>
      <c r="H71" s="8"/>
      <c r="I71" s="8"/>
      <c r="J71" s="8" t="s">
        <v>70</v>
      </c>
      <c r="K71" s="14">
        <v>30</v>
      </c>
      <c r="L71" s="8" t="s">
        <v>16</v>
      </c>
      <c r="M71" s="8" t="s">
        <v>198</v>
      </c>
      <c r="N71" s="8"/>
    </row>
    <row r="72" spans="1:14" ht="12" customHeight="1" x14ac:dyDescent="0.25">
      <c r="A72" s="6"/>
      <c r="B72" s="6"/>
      <c r="C72" s="6" t="s">
        <v>200</v>
      </c>
      <c r="D72" s="6" t="s">
        <v>188</v>
      </c>
      <c r="E72" s="8" t="s">
        <v>189</v>
      </c>
      <c r="F72" s="14">
        <v>742</v>
      </c>
      <c r="G72" s="15">
        <f t="shared" si="4"/>
        <v>742</v>
      </c>
      <c r="H72" s="8"/>
      <c r="I72" s="8"/>
      <c r="J72" s="8" t="s">
        <v>70</v>
      </c>
      <c r="K72" s="14">
        <v>50</v>
      </c>
      <c r="L72" s="8" t="s">
        <v>49</v>
      </c>
      <c r="M72" s="8" t="s">
        <v>198</v>
      </c>
      <c r="N72" s="8"/>
    </row>
    <row r="73" spans="1:14" ht="12" customHeight="1" x14ac:dyDescent="0.25">
      <c r="A73" s="6"/>
      <c r="B73" s="6"/>
      <c r="C73" s="6" t="s">
        <v>201</v>
      </c>
      <c r="D73" s="6" t="s">
        <v>77</v>
      </c>
      <c r="E73" s="8" t="s">
        <v>78</v>
      </c>
      <c r="F73" s="14">
        <v>1877.5</v>
      </c>
      <c r="G73" s="15">
        <f t="shared" si="4"/>
        <v>751</v>
      </c>
      <c r="H73" s="8"/>
      <c r="I73" s="8"/>
      <c r="J73" s="8" t="s">
        <v>70</v>
      </c>
      <c r="K73" s="14">
        <v>20</v>
      </c>
      <c r="L73" s="8" t="s">
        <v>32</v>
      </c>
      <c r="M73" s="8" t="s">
        <v>202</v>
      </c>
      <c r="N73" s="8"/>
    </row>
    <row r="74" spans="1:14" ht="12" customHeight="1" x14ac:dyDescent="0.25">
      <c r="A74" s="6"/>
      <c r="B74" s="6"/>
      <c r="C74" s="6" t="s">
        <v>203</v>
      </c>
      <c r="D74" s="6" t="s">
        <v>204</v>
      </c>
      <c r="E74" s="8" t="s">
        <v>205</v>
      </c>
      <c r="F74" s="14">
        <v>40</v>
      </c>
      <c r="G74" s="15">
        <f t="shared" si="4"/>
        <v>40</v>
      </c>
      <c r="H74" s="8"/>
      <c r="I74" s="8"/>
      <c r="J74" s="8" t="s">
        <v>70</v>
      </c>
      <c r="K74" s="14">
        <v>50</v>
      </c>
      <c r="L74" s="8" t="s">
        <v>32</v>
      </c>
      <c r="M74" s="8" t="s">
        <v>206</v>
      </c>
      <c r="N74" s="8"/>
    </row>
    <row r="75" spans="1:14" ht="12" customHeight="1" x14ac:dyDescent="0.25">
      <c r="A75" s="6"/>
      <c r="B75" s="6"/>
      <c r="C75" s="6" t="s">
        <v>207</v>
      </c>
      <c r="D75" s="6" t="s">
        <v>208</v>
      </c>
      <c r="E75" s="8" t="s">
        <v>209</v>
      </c>
      <c r="F75" s="14">
        <v>35</v>
      </c>
      <c r="G75" s="15">
        <f t="shared" si="4"/>
        <v>35</v>
      </c>
      <c r="H75" s="8"/>
      <c r="I75" s="8"/>
      <c r="J75" s="8" t="s">
        <v>70</v>
      </c>
      <c r="K75" s="14">
        <v>50</v>
      </c>
      <c r="L75" s="8" t="s">
        <v>32</v>
      </c>
      <c r="M75" s="8" t="s">
        <v>206</v>
      </c>
      <c r="N75" s="8"/>
    </row>
    <row r="76" spans="1:14" ht="12" customHeight="1" x14ac:dyDescent="0.25">
      <c r="A76" s="6"/>
      <c r="B76" s="6"/>
      <c r="C76" s="6" t="s">
        <v>210</v>
      </c>
      <c r="D76" s="6" t="s">
        <v>188</v>
      </c>
      <c r="E76" s="8" t="s">
        <v>189</v>
      </c>
      <c r="F76" s="14">
        <v>831</v>
      </c>
      <c r="G76" s="15">
        <f t="shared" si="4"/>
        <v>831</v>
      </c>
      <c r="H76" s="8"/>
      <c r="I76" s="8"/>
      <c r="J76" s="8" t="s">
        <v>70</v>
      </c>
      <c r="K76" s="14">
        <v>50</v>
      </c>
      <c r="L76" s="8" t="s">
        <v>49</v>
      </c>
      <c r="M76" s="8" t="s">
        <v>211</v>
      </c>
      <c r="N76" s="8"/>
    </row>
    <row r="77" spans="1:14" ht="12" customHeight="1" x14ac:dyDescent="0.25">
      <c r="A77" s="6"/>
      <c r="B77" s="6"/>
      <c r="C77" s="6" t="s">
        <v>212</v>
      </c>
      <c r="D77" s="6" t="s">
        <v>195</v>
      </c>
      <c r="E77" s="8" t="s">
        <v>196</v>
      </c>
      <c r="F77" s="14">
        <v>1385</v>
      </c>
      <c r="G77" s="15">
        <f t="shared" si="4"/>
        <v>831</v>
      </c>
      <c r="H77" s="8"/>
      <c r="I77" s="8"/>
      <c r="J77" s="8" t="s">
        <v>70</v>
      </c>
      <c r="K77" s="14">
        <v>30</v>
      </c>
      <c r="L77" s="8" t="s">
        <v>32</v>
      </c>
      <c r="M77" s="8" t="s">
        <v>211</v>
      </c>
      <c r="N77" s="8"/>
    </row>
    <row r="78" spans="1:14" ht="12" customHeight="1" x14ac:dyDescent="0.25">
      <c r="A78" s="6"/>
      <c r="B78" s="6"/>
      <c r="C78" s="6" t="s">
        <v>213</v>
      </c>
      <c r="D78" s="6" t="s">
        <v>192</v>
      </c>
      <c r="E78" s="8" t="s">
        <v>193</v>
      </c>
      <c r="F78" s="14">
        <v>1385</v>
      </c>
      <c r="G78" s="15">
        <f t="shared" si="4"/>
        <v>831</v>
      </c>
      <c r="H78" s="8"/>
      <c r="I78" s="8"/>
      <c r="J78" s="8" t="s">
        <v>70</v>
      </c>
      <c r="K78" s="14">
        <v>30</v>
      </c>
      <c r="L78" s="8" t="s">
        <v>16</v>
      </c>
      <c r="M78" s="8" t="s">
        <v>211</v>
      </c>
      <c r="N78" s="8"/>
    </row>
    <row r="79" spans="1:14" ht="12" customHeight="1" x14ac:dyDescent="0.25">
      <c r="A79" s="6"/>
      <c r="B79" s="6"/>
      <c r="C79" s="6" t="s">
        <v>214</v>
      </c>
      <c r="D79" s="6" t="s">
        <v>204</v>
      </c>
      <c r="E79" s="8" t="s">
        <v>205</v>
      </c>
      <c r="F79" s="14">
        <v>58.7</v>
      </c>
      <c r="G79" s="15">
        <f t="shared" si="4"/>
        <v>58.7</v>
      </c>
      <c r="H79" s="8"/>
      <c r="I79" s="8"/>
      <c r="J79" s="8" t="s">
        <v>70</v>
      </c>
      <c r="K79" s="14">
        <v>50</v>
      </c>
      <c r="L79" s="8" t="s">
        <v>32</v>
      </c>
      <c r="M79" s="8" t="s">
        <v>215</v>
      </c>
      <c r="N79" s="8"/>
    </row>
    <row r="80" spans="1:14" ht="12" customHeight="1" x14ac:dyDescent="0.25">
      <c r="A80" s="6"/>
      <c r="B80" s="6"/>
      <c r="C80" s="6" t="s">
        <v>216</v>
      </c>
      <c r="D80" s="6" t="s">
        <v>208</v>
      </c>
      <c r="E80" s="8" t="s">
        <v>209</v>
      </c>
      <c r="F80" s="14">
        <v>28.35</v>
      </c>
      <c r="G80" s="15">
        <f t="shared" si="4"/>
        <v>28.35</v>
      </c>
      <c r="H80" s="8"/>
      <c r="I80" s="8"/>
      <c r="J80" s="8" t="s">
        <v>70</v>
      </c>
      <c r="K80" s="14">
        <v>50</v>
      </c>
      <c r="L80" s="8" t="s">
        <v>32</v>
      </c>
      <c r="M80" s="8" t="s">
        <v>215</v>
      </c>
      <c r="N80" s="8"/>
    </row>
    <row r="81" spans="1:14" ht="12" customHeight="1" x14ac:dyDescent="0.25">
      <c r="A81" s="6" t="s">
        <v>217</v>
      </c>
      <c r="B81" s="6" t="s">
        <v>137</v>
      </c>
      <c r="C81" s="6"/>
      <c r="D81" s="6"/>
      <c r="E81" s="8"/>
      <c r="F81" s="8"/>
      <c r="G81" s="15"/>
      <c r="H81" s="8"/>
      <c r="I81" s="8"/>
      <c r="J81" s="8"/>
      <c r="K81" s="8"/>
      <c r="L81" s="8"/>
      <c r="M81" s="8"/>
      <c r="N81" s="8"/>
    </row>
    <row r="82" spans="1:14" ht="12" customHeight="1" x14ac:dyDescent="0.25">
      <c r="A82" s="6" t="s">
        <v>218</v>
      </c>
      <c r="B82" s="6" t="s">
        <v>219</v>
      </c>
      <c r="D82" s="8" t="s">
        <v>4</v>
      </c>
      <c r="E82" s="8" t="s">
        <v>5</v>
      </c>
      <c r="F82" s="8" t="s">
        <v>6</v>
      </c>
      <c r="G82" s="15" t="str">
        <f t="shared" si="4"/>
        <v>Quantité</v>
      </c>
      <c r="H82" s="8"/>
      <c r="I82" s="8"/>
      <c r="J82" s="8" t="s">
        <v>7</v>
      </c>
      <c r="K82" s="8" t="s">
        <v>8</v>
      </c>
      <c r="L82" s="8" t="s">
        <v>9</v>
      </c>
      <c r="M82" s="8" t="s">
        <v>10</v>
      </c>
      <c r="N82" s="8" t="s">
        <v>11</v>
      </c>
    </row>
    <row r="83" spans="1:14" ht="12" customHeight="1" x14ac:dyDescent="0.25">
      <c r="A83" s="6"/>
      <c r="B83" s="6"/>
      <c r="C83" s="6" t="s">
        <v>220</v>
      </c>
      <c r="D83" s="6" t="s">
        <v>208</v>
      </c>
      <c r="E83" s="8" t="s">
        <v>209</v>
      </c>
      <c r="F83" s="14">
        <v>183.4</v>
      </c>
      <c r="G83" s="15">
        <f t="shared" si="4"/>
        <v>183.4</v>
      </c>
      <c r="H83" s="8"/>
      <c r="I83" s="8"/>
      <c r="J83" s="8" t="s">
        <v>70</v>
      </c>
      <c r="K83" s="14">
        <v>50</v>
      </c>
      <c r="L83" s="8" t="s">
        <v>32</v>
      </c>
      <c r="M83" s="8" t="s">
        <v>221</v>
      </c>
      <c r="N83" s="8"/>
    </row>
    <row r="84" spans="1:14" ht="12" customHeight="1" x14ac:dyDescent="0.25">
      <c r="A84" s="6"/>
      <c r="B84" s="6"/>
      <c r="C84" s="6" t="s">
        <v>222</v>
      </c>
      <c r="D84" s="6" t="s">
        <v>223</v>
      </c>
      <c r="E84" s="8" t="s">
        <v>224</v>
      </c>
      <c r="F84" s="14">
        <v>92</v>
      </c>
      <c r="G84" s="15">
        <f t="shared" si="4"/>
        <v>92</v>
      </c>
      <c r="H84" s="8"/>
      <c r="I84" s="8"/>
      <c r="J84" s="8" t="s">
        <v>15</v>
      </c>
      <c r="K84" s="14">
        <v>75</v>
      </c>
      <c r="L84" s="8" t="s">
        <v>49</v>
      </c>
      <c r="M84" s="8" t="s">
        <v>221</v>
      </c>
      <c r="N84" s="8"/>
    </row>
    <row r="85" spans="1:14" ht="12" customHeight="1" x14ac:dyDescent="0.25">
      <c r="A85" s="6"/>
      <c r="B85" s="6"/>
      <c r="C85" s="6" t="s">
        <v>225</v>
      </c>
      <c r="D85" s="6" t="s">
        <v>226</v>
      </c>
      <c r="E85" s="8" t="s">
        <v>227</v>
      </c>
      <c r="F85" s="14">
        <v>104</v>
      </c>
      <c r="G85" s="15">
        <f t="shared" si="4"/>
        <v>104</v>
      </c>
      <c r="H85" s="8"/>
      <c r="I85" s="8"/>
      <c r="J85" s="8" t="s">
        <v>15</v>
      </c>
      <c r="K85" s="14">
        <v>100</v>
      </c>
      <c r="L85" s="8" t="s">
        <v>16</v>
      </c>
      <c r="M85" s="8" t="s">
        <v>221</v>
      </c>
      <c r="N85" s="8"/>
    </row>
    <row r="86" spans="1:14" ht="12" customHeight="1" x14ac:dyDescent="0.25">
      <c r="A86" s="6"/>
      <c r="B86" s="6"/>
      <c r="C86" s="6" t="s">
        <v>228</v>
      </c>
      <c r="D86" s="6" t="s">
        <v>229</v>
      </c>
      <c r="E86" s="8" t="s">
        <v>230</v>
      </c>
      <c r="F86" s="14">
        <v>329</v>
      </c>
      <c r="G86" s="15">
        <f t="shared" si="4"/>
        <v>329</v>
      </c>
      <c r="H86" s="8"/>
      <c r="I86" s="8"/>
      <c r="J86" s="8" t="s">
        <v>15</v>
      </c>
      <c r="K86" s="14">
        <v>50</v>
      </c>
      <c r="L86" s="8" t="s">
        <v>16</v>
      </c>
      <c r="M86" s="8" t="s">
        <v>221</v>
      </c>
      <c r="N86" s="8"/>
    </row>
    <row r="87" spans="1:14" ht="12" customHeight="1" x14ac:dyDescent="0.25">
      <c r="A87" s="4"/>
      <c r="B87" s="4" t="s">
        <v>231</v>
      </c>
      <c r="C87" s="33">
        <v>27.895</v>
      </c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.5" customHeight="1" x14ac:dyDescent="0.25">
      <c r="A88" s="9"/>
      <c r="B88" s="9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2" customHeight="1" x14ac:dyDescent="0.25">
      <c r="A89" s="4" t="s">
        <v>232</v>
      </c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" customHeight="1" x14ac:dyDescent="0.25">
      <c r="A90" s="6" t="s">
        <v>233</v>
      </c>
      <c r="B90" s="6" t="s">
        <v>234</v>
      </c>
      <c r="D90" s="8" t="s">
        <v>4</v>
      </c>
      <c r="E90" s="8" t="s">
        <v>5</v>
      </c>
      <c r="F90" s="8" t="s">
        <v>6</v>
      </c>
      <c r="G90" s="8"/>
      <c r="H90" s="8"/>
      <c r="I90" s="8"/>
      <c r="J90" s="8" t="s">
        <v>7</v>
      </c>
      <c r="K90" s="8" t="s">
        <v>8</v>
      </c>
      <c r="L90" s="8" t="s">
        <v>9</v>
      </c>
      <c r="M90" s="8" t="s">
        <v>10</v>
      </c>
      <c r="N90" s="8" t="s">
        <v>11</v>
      </c>
    </row>
    <row r="91" spans="1:14" ht="12" customHeight="1" x14ac:dyDescent="0.25">
      <c r="A91" s="6"/>
      <c r="B91" s="6"/>
      <c r="C91" s="6" t="s">
        <v>235</v>
      </c>
      <c r="D91" s="6" t="s">
        <v>236</v>
      </c>
      <c r="E91" s="8" t="s">
        <v>237</v>
      </c>
      <c r="F91" s="14">
        <v>11878</v>
      </c>
      <c r="G91" s="15">
        <f>IF(K91&lt;50,F91*(K91/50),F91)</f>
        <v>11878</v>
      </c>
      <c r="H91" s="8"/>
      <c r="I91" s="8"/>
      <c r="J91" s="8" t="s">
        <v>70</v>
      </c>
      <c r="K91" s="14">
        <v>50</v>
      </c>
      <c r="L91" s="8" t="s">
        <v>49</v>
      </c>
      <c r="M91" s="8" t="s">
        <v>238</v>
      </c>
      <c r="N91" s="8"/>
    </row>
    <row r="92" spans="1:14" ht="12" customHeight="1" x14ac:dyDescent="0.25">
      <c r="A92" s="6"/>
      <c r="B92" s="6"/>
      <c r="C92" s="6" t="s">
        <v>239</v>
      </c>
      <c r="D92" s="6" t="s">
        <v>240</v>
      </c>
      <c r="E92" s="8" t="s">
        <v>241</v>
      </c>
      <c r="F92" s="14">
        <v>20544</v>
      </c>
      <c r="G92" s="15">
        <f t="shared" ref="G92:G133" si="5">IF(K92&lt;50,F92*(K92/50),F92)</f>
        <v>20544</v>
      </c>
      <c r="H92" s="8"/>
      <c r="I92" s="8"/>
      <c r="J92" s="8" t="s">
        <v>15</v>
      </c>
      <c r="K92" s="14">
        <v>100</v>
      </c>
      <c r="L92" s="8" t="s">
        <v>16</v>
      </c>
      <c r="M92" s="8" t="s">
        <v>238</v>
      </c>
      <c r="N92" s="8"/>
    </row>
    <row r="93" spans="1:14" ht="12" customHeight="1" x14ac:dyDescent="0.25">
      <c r="A93" s="6"/>
      <c r="B93" s="6"/>
      <c r="C93" s="6" t="s">
        <v>242</v>
      </c>
      <c r="D93" s="6" t="s">
        <v>236</v>
      </c>
      <c r="E93" s="8" t="s">
        <v>237</v>
      </c>
      <c r="F93" s="14">
        <v>876</v>
      </c>
      <c r="G93" s="15">
        <f t="shared" si="5"/>
        <v>876</v>
      </c>
      <c r="H93" s="8"/>
      <c r="I93" s="8"/>
      <c r="J93" s="8" t="s">
        <v>70</v>
      </c>
      <c r="K93" s="14">
        <v>50</v>
      </c>
      <c r="L93" s="8" t="s">
        <v>49</v>
      </c>
      <c r="M93" s="8" t="s">
        <v>243</v>
      </c>
      <c r="N93" s="8"/>
    </row>
    <row r="94" spans="1:14" ht="12" customHeight="1" x14ac:dyDescent="0.25">
      <c r="A94" s="6"/>
      <c r="B94" s="6"/>
      <c r="C94" s="6" t="s">
        <v>244</v>
      </c>
      <c r="D94" s="6" t="s">
        <v>240</v>
      </c>
      <c r="E94" s="8" t="s">
        <v>241</v>
      </c>
      <c r="F94" s="14">
        <v>876</v>
      </c>
      <c r="G94" s="15">
        <f t="shared" si="5"/>
        <v>876</v>
      </c>
      <c r="H94" s="8"/>
      <c r="I94" s="8"/>
      <c r="J94" s="8" t="s">
        <v>15</v>
      </c>
      <c r="K94" s="14">
        <v>100</v>
      </c>
      <c r="L94" s="8" t="s">
        <v>16</v>
      </c>
      <c r="M94" s="8" t="s">
        <v>243</v>
      </c>
      <c r="N94" s="8"/>
    </row>
    <row r="95" spans="1:14" ht="12" customHeight="1" x14ac:dyDescent="0.25">
      <c r="A95" s="6"/>
      <c r="B95" s="6"/>
      <c r="C95" s="6" t="s">
        <v>216</v>
      </c>
      <c r="D95" s="6" t="s">
        <v>245</v>
      </c>
      <c r="E95" s="8" t="s">
        <v>246</v>
      </c>
      <c r="F95" s="14">
        <v>292</v>
      </c>
      <c r="G95" s="15">
        <f t="shared" si="5"/>
        <v>292</v>
      </c>
      <c r="H95" s="8"/>
      <c r="I95" s="8"/>
      <c r="J95" s="8" t="s">
        <v>70</v>
      </c>
      <c r="K95" s="14">
        <v>50</v>
      </c>
      <c r="L95" s="8" t="s">
        <v>49</v>
      </c>
      <c r="M95" s="8" t="s">
        <v>243</v>
      </c>
      <c r="N95" s="8"/>
    </row>
    <row r="96" spans="1:14" ht="12" customHeight="1" x14ac:dyDescent="0.25">
      <c r="A96" s="6"/>
      <c r="B96" s="6"/>
      <c r="C96" s="6" t="s">
        <v>247</v>
      </c>
      <c r="D96" s="6" t="s">
        <v>236</v>
      </c>
      <c r="E96" s="8" t="s">
        <v>237</v>
      </c>
      <c r="F96" s="14">
        <v>1504</v>
      </c>
      <c r="G96" s="15">
        <f t="shared" si="5"/>
        <v>1504</v>
      </c>
      <c r="H96" s="8"/>
      <c r="I96" s="8"/>
      <c r="J96" s="8" t="s">
        <v>70</v>
      </c>
      <c r="K96" s="14">
        <v>50</v>
      </c>
      <c r="L96" s="8" t="s">
        <v>49</v>
      </c>
      <c r="M96" s="8" t="s">
        <v>248</v>
      </c>
      <c r="N96" s="8"/>
    </row>
    <row r="97" spans="1:14" ht="12" customHeight="1" x14ac:dyDescent="0.25">
      <c r="A97" s="6"/>
      <c r="B97" s="6"/>
      <c r="C97" s="6" t="s">
        <v>249</v>
      </c>
      <c r="D97" s="6" t="s">
        <v>240</v>
      </c>
      <c r="E97" s="8" t="s">
        <v>241</v>
      </c>
      <c r="F97" s="14">
        <v>1128</v>
      </c>
      <c r="G97" s="15">
        <f t="shared" si="5"/>
        <v>1128</v>
      </c>
      <c r="H97" s="8"/>
      <c r="I97" s="8"/>
      <c r="J97" s="8" t="s">
        <v>15</v>
      </c>
      <c r="K97" s="14">
        <v>100</v>
      </c>
      <c r="L97" s="8" t="s">
        <v>16</v>
      </c>
      <c r="M97" s="8" t="s">
        <v>248</v>
      </c>
      <c r="N97" s="8"/>
    </row>
    <row r="98" spans="1:14" ht="12" customHeight="1" x14ac:dyDescent="0.25">
      <c r="A98" s="6"/>
      <c r="B98" s="6"/>
      <c r="C98" s="6" t="s">
        <v>250</v>
      </c>
      <c r="D98" s="6" t="s">
        <v>245</v>
      </c>
      <c r="E98" s="8" t="s">
        <v>246</v>
      </c>
      <c r="F98" s="14">
        <v>376</v>
      </c>
      <c r="G98" s="15">
        <f t="shared" si="5"/>
        <v>376</v>
      </c>
      <c r="H98" s="8"/>
      <c r="I98" s="8"/>
      <c r="J98" s="8" t="s">
        <v>70</v>
      </c>
      <c r="K98" s="14">
        <v>50</v>
      </c>
      <c r="L98" s="8" t="s">
        <v>49</v>
      </c>
      <c r="M98" s="8" t="s">
        <v>248</v>
      </c>
      <c r="N98" s="8"/>
    </row>
    <row r="99" spans="1:14" ht="12" customHeight="1" x14ac:dyDescent="0.25">
      <c r="A99" s="6"/>
      <c r="B99" s="6"/>
      <c r="C99" s="6" t="s">
        <v>251</v>
      </c>
      <c r="D99" s="6" t="s">
        <v>252</v>
      </c>
      <c r="E99" s="8" t="s">
        <v>253</v>
      </c>
      <c r="F99" s="14">
        <v>2065</v>
      </c>
      <c r="G99" s="15">
        <f t="shared" si="5"/>
        <v>2065</v>
      </c>
      <c r="H99" s="8"/>
      <c r="I99" s="8"/>
      <c r="J99" s="8" t="s">
        <v>70</v>
      </c>
      <c r="K99" s="14">
        <v>50</v>
      </c>
      <c r="L99" s="8" t="s">
        <v>49</v>
      </c>
      <c r="M99" s="8" t="s">
        <v>254</v>
      </c>
      <c r="N99" s="8"/>
    </row>
    <row r="100" spans="1:14" ht="12" customHeight="1" x14ac:dyDescent="0.25">
      <c r="A100" s="6"/>
      <c r="B100" s="6"/>
      <c r="C100" s="6" t="s">
        <v>255</v>
      </c>
      <c r="D100" s="6" t="s">
        <v>256</v>
      </c>
      <c r="E100" s="8" t="s">
        <v>257</v>
      </c>
      <c r="F100" s="14">
        <v>3559</v>
      </c>
      <c r="G100" s="15">
        <f t="shared" si="5"/>
        <v>3559</v>
      </c>
      <c r="H100" s="8"/>
      <c r="I100" s="8"/>
      <c r="J100" s="8" t="s">
        <v>70</v>
      </c>
      <c r="K100" s="14">
        <v>50</v>
      </c>
      <c r="L100" s="8" t="s">
        <v>49</v>
      </c>
      <c r="M100" s="8" t="s">
        <v>258</v>
      </c>
      <c r="N100" s="8"/>
    </row>
    <row r="101" spans="1:14" ht="12" customHeight="1" x14ac:dyDescent="0.25">
      <c r="A101" s="6"/>
      <c r="B101" s="6"/>
      <c r="C101" s="6" t="s">
        <v>259</v>
      </c>
      <c r="D101" s="6" t="s">
        <v>236</v>
      </c>
      <c r="E101" s="8" t="s">
        <v>237</v>
      </c>
      <c r="F101" s="14">
        <v>14236</v>
      </c>
      <c r="G101" s="15">
        <f t="shared" si="5"/>
        <v>14236</v>
      </c>
      <c r="H101" s="8"/>
      <c r="I101" s="8"/>
      <c r="J101" s="8" t="s">
        <v>70</v>
      </c>
      <c r="K101" s="14">
        <v>50</v>
      </c>
      <c r="L101" s="8" t="s">
        <v>49</v>
      </c>
      <c r="M101" s="8" t="s">
        <v>258</v>
      </c>
      <c r="N101" s="8"/>
    </row>
    <row r="102" spans="1:14" ht="12" customHeight="1" x14ac:dyDescent="0.25">
      <c r="A102" s="6"/>
      <c r="B102" s="6"/>
      <c r="C102" s="6" t="s">
        <v>260</v>
      </c>
      <c r="D102" s="6" t="s">
        <v>240</v>
      </c>
      <c r="E102" s="8" t="s">
        <v>241</v>
      </c>
      <c r="F102" s="14">
        <v>10677</v>
      </c>
      <c r="G102" s="15">
        <f t="shared" si="5"/>
        <v>10677</v>
      </c>
      <c r="H102" s="8"/>
      <c r="I102" s="8"/>
      <c r="J102" s="8" t="s">
        <v>15</v>
      </c>
      <c r="K102" s="14">
        <v>100</v>
      </c>
      <c r="L102" s="8" t="s">
        <v>16</v>
      </c>
      <c r="M102" s="8" t="s">
        <v>258</v>
      </c>
      <c r="N102" s="8"/>
    </row>
    <row r="103" spans="1:14" ht="12" customHeight="1" x14ac:dyDescent="0.25">
      <c r="A103" s="6"/>
      <c r="B103" s="6"/>
      <c r="C103" s="6" t="s">
        <v>261</v>
      </c>
      <c r="D103" s="6" t="s">
        <v>262</v>
      </c>
      <c r="E103" s="8" t="s">
        <v>263</v>
      </c>
      <c r="F103" s="14">
        <v>512.4</v>
      </c>
      <c r="G103" s="15">
        <f t="shared" si="5"/>
        <v>512.4</v>
      </c>
      <c r="H103" s="8"/>
      <c r="I103" s="8"/>
      <c r="J103" s="8" t="s">
        <v>70</v>
      </c>
      <c r="K103" s="14">
        <v>50</v>
      </c>
      <c r="L103" s="8" t="s">
        <v>49</v>
      </c>
      <c r="M103" s="8" t="s">
        <v>264</v>
      </c>
      <c r="N103" s="8" t="s">
        <v>265</v>
      </c>
    </row>
    <row r="104" spans="1:14" ht="12" customHeight="1" x14ac:dyDescent="0.25">
      <c r="A104" s="6"/>
      <c r="B104" s="6"/>
      <c r="C104" s="6" t="s">
        <v>266</v>
      </c>
      <c r="D104" s="6" t="s">
        <v>236</v>
      </c>
      <c r="E104" s="8" t="s">
        <v>237</v>
      </c>
      <c r="F104" s="14">
        <v>747</v>
      </c>
      <c r="G104" s="15">
        <f t="shared" si="5"/>
        <v>747</v>
      </c>
      <c r="H104" s="8"/>
      <c r="I104" s="8"/>
      <c r="J104" s="8" t="s">
        <v>70</v>
      </c>
      <c r="K104" s="14">
        <v>50</v>
      </c>
      <c r="L104" s="8" t="s">
        <v>49</v>
      </c>
      <c r="M104" s="8" t="s">
        <v>264</v>
      </c>
      <c r="N104" s="8" t="s">
        <v>265</v>
      </c>
    </row>
    <row r="105" spans="1:14" ht="12" customHeight="1" x14ac:dyDescent="0.25">
      <c r="A105" s="6"/>
      <c r="B105" s="6"/>
      <c r="C105" s="6" t="s">
        <v>267</v>
      </c>
      <c r="D105" s="6" t="s">
        <v>268</v>
      </c>
      <c r="E105" s="8" t="s">
        <v>269</v>
      </c>
      <c r="F105" s="14">
        <v>94.6</v>
      </c>
      <c r="G105" s="15">
        <f t="shared" si="5"/>
        <v>94.6</v>
      </c>
      <c r="H105" s="8"/>
      <c r="I105" s="8"/>
      <c r="J105" s="8" t="s">
        <v>70</v>
      </c>
      <c r="K105" s="14">
        <v>50</v>
      </c>
      <c r="L105" s="8" t="s">
        <v>49</v>
      </c>
      <c r="M105" s="8" t="s">
        <v>264</v>
      </c>
      <c r="N105" s="8" t="s">
        <v>265</v>
      </c>
    </row>
    <row r="106" spans="1:14" ht="12" customHeight="1" x14ac:dyDescent="0.25">
      <c r="A106" s="6"/>
      <c r="B106" s="6"/>
      <c r="C106" s="6" t="s">
        <v>270</v>
      </c>
      <c r="D106" s="6" t="s">
        <v>236</v>
      </c>
      <c r="E106" s="8" t="s">
        <v>237</v>
      </c>
      <c r="F106" s="14">
        <v>17446</v>
      </c>
      <c r="G106" s="15">
        <f t="shared" si="5"/>
        <v>17446</v>
      </c>
      <c r="H106" s="8"/>
      <c r="I106" s="8"/>
      <c r="J106" s="8" t="s">
        <v>70</v>
      </c>
      <c r="K106" s="14">
        <v>50</v>
      </c>
      <c r="L106" s="8" t="s">
        <v>49</v>
      </c>
      <c r="M106" s="8" t="s">
        <v>271</v>
      </c>
      <c r="N106" s="8"/>
    </row>
    <row r="107" spans="1:14" ht="12" customHeight="1" x14ac:dyDescent="0.25">
      <c r="A107" s="6"/>
      <c r="B107" s="6"/>
      <c r="C107" s="6" t="s">
        <v>272</v>
      </c>
      <c r="D107" s="6" t="s">
        <v>252</v>
      </c>
      <c r="E107" s="8" t="s">
        <v>253</v>
      </c>
      <c r="F107" s="14">
        <v>834</v>
      </c>
      <c r="G107" s="15">
        <f t="shared" si="5"/>
        <v>834</v>
      </c>
      <c r="H107" s="8"/>
      <c r="I107" s="8"/>
      <c r="J107" s="8" t="s">
        <v>70</v>
      </c>
      <c r="K107" s="14">
        <v>50</v>
      </c>
      <c r="L107" s="8" t="s">
        <v>49</v>
      </c>
      <c r="M107" s="8" t="s">
        <v>271</v>
      </c>
      <c r="N107" s="8"/>
    </row>
    <row r="108" spans="1:14" ht="12" customHeight="1" x14ac:dyDescent="0.25">
      <c r="A108" s="6"/>
      <c r="B108" s="6"/>
      <c r="C108" s="6" t="s">
        <v>273</v>
      </c>
      <c r="D108" s="6" t="s">
        <v>274</v>
      </c>
      <c r="E108" s="8" t="s">
        <v>275</v>
      </c>
      <c r="F108" s="14">
        <v>6485</v>
      </c>
      <c r="G108" s="15">
        <f t="shared" si="5"/>
        <v>6485</v>
      </c>
      <c r="H108" s="8"/>
      <c r="I108" s="8"/>
      <c r="J108" s="8" t="s">
        <v>70</v>
      </c>
      <c r="K108" s="14">
        <v>50</v>
      </c>
      <c r="L108" s="8" t="s">
        <v>49</v>
      </c>
      <c r="M108" s="8" t="s">
        <v>271</v>
      </c>
      <c r="N108" s="8"/>
    </row>
    <row r="109" spans="1:14" ht="12" customHeight="1" x14ac:dyDescent="0.25">
      <c r="A109" s="6"/>
      <c r="B109" s="6"/>
      <c r="C109" s="6" t="s">
        <v>276</v>
      </c>
      <c r="D109" s="6" t="s">
        <v>262</v>
      </c>
      <c r="E109" s="8" t="s">
        <v>263</v>
      </c>
      <c r="F109" s="14">
        <v>1500</v>
      </c>
      <c r="G109" s="15">
        <f t="shared" si="5"/>
        <v>1500</v>
      </c>
      <c r="H109" s="8"/>
      <c r="I109" s="8"/>
      <c r="J109" s="8" t="s">
        <v>70</v>
      </c>
      <c r="K109" s="14">
        <v>50</v>
      </c>
      <c r="L109" s="8" t="s">
        <v>49</v>
      </c>
      <c r="M109" s="8" t="s">
        <v>271</v>
      </c>
      <c r="N109" s="8"/>
    </row>
    <row r="110" spans="1:14" ht="12" customHeight="1" x14ac:dyDescent="0.25">
      <c r="A110" s="6"/>
      <c r="B110" s="6"/>
      <c r="C110" s="6" t="s">
        <v>277</v>
      </c>
      <c r="D110" s="6" t="s">
        <v>278</v>
      </c>
      <c r="E110" s="8" t="s">
        <v>279</v>
      </c>
      <c r="F110" s="14">
        <v>562</v>
      </c>
      <c r="G110" s="15">
        <f t="shared" si="5"/>
        <v>281</v>
      </c>
      <c r="H110" s="8"/>
      <c r="I110" s="8"/>
      <c r="J110" s="8" t="s">
        <v>70</v>
      </c>
      <c r="K110" s="14">
        <v>25</v>
      </c>
      <c r="L110" s="8" t="s">
        <v>32</v>
      </c>
      <c r="M110" s="8" t="s">
        <v>280</v>
      </c>
      <c r="N110" s="8" t="s">
        <v>281</v>
      </c>
    </row>
    <row r="111" spans="1:14" ht="12" customHeight="1" x14ac:dyDescent="0.25">
      <c r="A111" s="6"/>
      <c r="B111" s="6"/>
      <c r="C111" s="6" t="s">
        <v>282</v>
      </c>
      <c r="D111" s="6" t="s">
        <v>278</v>
      </c>
      <c r="E111" s="8" t="s">
        <v>279</v>
      </c>
      <c r="F111" s="14">
        <v>2319.6</v>
      </c>
      <c r="G111" s="15">
        <f t="shared" si="5"/>
        <v>1159.8</v>
      </c>
      <c r="H111" s="8"/>
      <c r="I111" s="8"/>
      <c r="J111" s="8" t="s">
        <v>70</v>
      </c>
      <c r="K111" s="14">
        <v>25</v>
      </c>
      <c r="L111" s="8" t="s">
        <v>32</v>
      </c>
      <c r="M111" s="8" t="s">
        <v>283</v>
      </c>
      <c r="N111" s="8"/>
    </row>
    <row r="112" spans="1:14" ht="12" customHeight="1" x14ac:dyDescent="0.25">
      <c r="A112" s="6"/>
      <c r="B112" s="6"/>
      <c r="C112" s="6" t="s">
        <v>284</v>
      </c>
      <c r="D112" s="6" t="s">
        <v>285</v>
      </c>
      <c r="E112" s="8" t="s">
        <v>286</v>
      </c>
      <c r="F112" s="14">
        <v>148</v>
      </c>
      <c r="G112" s="15">
        <f t="shared" si="5"/>
        <v>74</v>
      </c>
      <c r="H112" s="8"/>
      <c r="I112" s="8"/>
      <c r="J112" s="8" t="s">
        <v>70</v>
      </c>
      <c r="K112" s="14">
        <v>25</v>
      </c>
      <c r="L112" s="8" t="s">
        <v>32</v>
      </c>
      <c r="M112" s="8" t="s">
        <v>283</v>
      </c>
      <c r="N112" s="8"/>
    </row>
    <row r="113" spans="1:14" ht="12" customHeight="1" x14ac:dyDescent="0.25">
      <c r="A113" s="6"/>
      <c r="B113" s="6"/>
      <c r="C113" s="6" t="s">
        <v>287</v>
      </c>
      <c r="D113" s="6" t="s">
        <v>288</v>
      </c>
      <c r="E113" s="8" t="s">
        <v>289</v>
      </c>
      <c r="F113" s="14">
        <v>468</v>
      </c>
      <c r="G113" s="15">
        <f t="shared" si="5"/>
        <v>468</v>
      </c>
      <c r="H113" s="8"/>
      <c r="I113" s="8"/>
      <c r="J113" s="8" t="s">
        <v>70</v>
      </c>
      <c r="K113" s="14">
        <v>50</v>
      </c>
      <c r="L113" s="8" t="s">
        <v>16</v>
      </c>
      <c r="M113" s="8" t="s">
        <v>290</v>
      </c>
      <c r="N113" s="8"/>
    </row>
    <row r="114" spans="1:14" ht="12" customHeight="1" x14ac:dyDescent="0.25">
      <c r="A114" s="6"/>
      <c r="B114" s="6"/>
      <c r="C114" s="6" t="s">
        <v>291</v>
      </c>
      <c r="D114" s="6" t="s">
        <v>288</v>
      </c>
      <c r="E114" s="8" t="s">
        <v>289</v>
      </c>
      <c r="F114" s="14">
        <v>189.15</v>
      </c>
      <c r="G114" s="15">
        <f t="shared" si="5"/>
        <v>189.15</v>
      </c>
      <c r="H114" s="8"/>
      <c r="I114" s="8"/>
      <c r="J114" s="8" t="s">
        <v>70</v>
      </c>
      <c r="K114" s="14">
        <v>50</v>
      </c>
      <c r="L114" s="8" t="s">
        <v>16</v>
      </c>
      <c r="M114" s="8" t="s">
        <v>292</v>
      </c>
      <c r="N114" s="8"/>
    </row>
    <row r="115" spans="1:14" ht="12" customHeight="1" x14ac:dyDescent="0.25">
      <c r="A115" s="6" t="s">
        <v>293</v>
      </c>
      <c r="B115" s="6" t="s">
        <v>294</v>
      </c>
      <c r="D115" s="8" t="s">
        <v>4</v>
      </c>
      <c r="E115" s="8" t="s">
        <v>5</v>
      </c>
      <c r="F115" s="8" t="s">
        <v>6</v>
      </c>
      <c r="G115" s="15" t="str">
        <f t="shared" si="5"/>
        <v>Quantité</v>
      </c>
      <c r="H115" s="8"/>
      <c r="I115" s="8"/>
      <c r="J115" s="8" t="s">
        <v>7</v>
      </c>
      <c r="K115" s="8" t="s">
        <v>8</v>
      </c>
      <c r="L115" s="8" t="s">
        <v>9</v>
      </c>
      <c r="M115" s="8" t="s">
        <v>10</v>
      </c>
      <c r="N115" s="8" t="s">
        <v>11</v>
      </c>
    </row>
    <row r="116" spans="1:14" ht="12" customHeight="1" x14ac:dyDescent="0.25">
      <c r="A116" s="6"/>
      <c r="B116" s="6"/>
      <c r="C116" s="6" t="s">
        <v>295</v>
      </c>
      <c r="D116" s="6" t="s">
        <v>296</v>
      </c>
      <c r="E116" s="8" t="s">
        <v>297</v>
      </c>
      <c r="F116" s="14">
        <v>3385</v>
      </c>
      <c r="G116" s="15">
        <f t="shared" si="5"/>
        <v>3385</v>
      </c>
      <c r="H116" s="8"/>
      <c r="I116" s="8"/>
      <c r="J116" s="8" t="s">
        <v>70</v>
      </c>
      <c r="K116" s="14">
        <v>50</v>
      </c>
      <c r="L116" s="8" t="s">
        <v>49</v>
      </c>
      <c r="M116" s="8" t="s">
        <v>298</v>
      </c>
      <c r="N116" s="8"/>
    </row>
    <row r="117" spans="1:14" ht="12" customHeight="1" x14ac:dyDescent="0.25">
      <c r="A117" s="6"/>
      <c r="B117" s="6"/>
      <c r="C117" s="6" t="s">
        <v>299</v>
      </c>
      <c r="D117" s="6" t="s">
        <v>300</v>
      </c>
      <c r="E117" s="8" t="s">
        <v>301</v>
      </c>
      <c r="F117" s="14">
        <v>1806</v>
      </c>
      <c r="G117" s="15">
        <f t="shared" si="5"/>
        <v>1806</v>
      </c>
      <c r="H117" s="8"/>
      <c r="I117" s="8"/>
      <c r="J117" s="8" t="s">
        <v>70</v>
      </c>
      <c r="K117" s="14">
        <v>50</v>
      </c>
      <c r="L117" s="8" t="s">
        <v>49</v>
      </c>
      <c r="M117" s="8" t="s">
        <v>298</v>
      </c>
      <c r="N117" s="8"/>
    </row>
    <row r="118" spans="1:14" ht="12" customHeight="1" x14ac:dyDescent="0.25">
      <c r="A118" s="6"/>
      <c r="B118" s="6"/>
      <c r="C118" s="6" t="s">
        <v>302</v>
      </c>
      <c r="D118" s="6" t="s">
        <v>240</v>
      </c>
      <c r="E118" s="8" t="s">
        <v>241</v>
      </c>
      <c r="F118" s="14">
        <v>5418</v>
      </c>
      <c r="G118" s="15">
        <f t="shared" si="5"/>
        <v>5418</v>
      </c>
      <c r="H118" s="8"/>
      <c r="I118" s="8"/>
      <c r="J118" s="8" t="s">
        <v>15</v>
      </c>
      <c r="K118" s="14">
        <v>100</v>
      </c>
      <c r="L118" s="8" t="s">
        <v>16</v>
      </c>
      <c r="M118" s="8" t="s">
        <v>298</v>
      </c>
      <c r="N118" s="8"/>
    </row>
    <row r="119" spans="1:14" ht="12" customHeight="1" x14ac:dyDescent="0.25">
      <c r="A119" s="6"/>
      <c r="B119" s="6"/>
      <c r="C119" s="6" t="s">
        <v>303</v>
      </c>
      <c r="D119" s="6" t="s">
        <v>296</v>
      </c>
      <c r="E119" s="8" t="s">
        <v>297</v>
      </c>
      <c r="F119" s="14">
        <v>1101</v>
      </c>
      <c r="G119" s="15">
        <f t="shared" si="5"/>
        <v>1101</v>
      </c>
      <c r="H119" s="8"/>
      <c r="I119" s="8"/>
      <c r="J119" s="8" t="s">
        <v>70</v>
      </c>
      <c r="K119" s="14">
        <v>50</v>
      </c>
      <c r="L119" s="8" t="s">
        <v>49</v>
      </c>
      <c r="M119" s="8" t="s">
        <v>304</v>
      </c>
      <c r="N119" s="8"/>
    </row>
    <row r="120" spans="1:14" ht="12" customHeight="1" x14ac:dyDescent="0.25">
      <c r="A120" s="6"/>
      <c r="B120" s="6"/>
      <c r="C120" s="6" t="s">
        <v>305</v>
      </c>
      <c r="D120" s="6" t="s">
        <v>240</v>
      </c>
      <c r="E120" s="8" t="s">
        <v>241</v>
      </c>
      <c r="F120" s="14">
        <v>3303</v>
      </c>
      <c r="G120" s="15">
        <f t="shared" si="5"/>
        <v>3303</v>
      </c>
      <c r="H120" s="8"/>
      <c r="I120" s="8"/>
      <c r="J120" s="8" t="s">
        <v>15</v>
      </c>
      <c r="K120" s="14">
        <v>100</v>
      </c>
      <c r="L120" s="8" t="s">
        <v>16</v>
      </c>
      <c r="M120" s="8" t="s">
        <v>304</v>
      </c>
      <c r="N120" s="8"/>
    </row>
    <row r="121" spans="1:14" ht="12" customHeight="1" x14ac:dyDescent="0.25">
      <c r="A121" s="6"/>
      <c r="B121" s="6"/>
      <c r="C121" s="6" t="s">
        <v>306</v>
      </c>
      <c r="D121" s="6" t="s">
        <v>307</v>
      </c>
      <c r="E121" s="8" t="s">
        <v>308</v>
      </c>
      <c r="F121" s="14">
        <v>1101</v>
      </c>
      <c r="G121" s="15">
        <f t="shared" si="5"/>
        <v>1101</v>
      </c>
      <c r="H121" s="8"/>
      <c r="I121" s="8"/>
      <c r="J121" s="8" t="s">
        <v>70</v>
      </c>
      <c r="K121" s="14">
        <v>50</v>
      </c>
      <c r="L121" s="8" t="s">
        <v>49</v>
      </c>
      <c r="M121" s="8" t="s">
        <v>304</v>
      </c>
      <c r="N121" s="8"/>
    </row>
    <row r="122" spans="1:14" ht="12" customHeight="1" x14ac:dyDescent="0.25">
      <c r="A122" s="6"/>
      <c r="B122" s="6"/>
      <c r="C122" s="6" t="s">
        <v>309</v>
      </c>
      <c r="D122" s="6" t="s">
        <v>310</v>
      </c>
      <c r="E122" s="8" t="s">
        <v>311</v>
      </c>
      <c r="F122" s="14">
        <v>1101</v>
      </c>
      <c r="G122" s="15">
        <f t="shared" si="5"/>
        <v>1101</v>
      </c>
      <c r="H122" s="8"/>
      <c r="I122" s="8"/>
      <c r="J122" s="8" t="s">
        <v>70</v>
      </c>
      <c r="K122" s="14">
        <v>50</v>
      </c>
      <c r="L122" s="8" t="s">
        <v>49</v>
      </c>
      <c r="M122" s="8" t="s">
        <v>304</v>
      </c>
      <c r="N122" s="8"/>
    </row>
    <row r="123" spans="1:14" ht="12" customHeight="1" x14ac:dyDescent="0.25">
      <c r="A123" s="6"/>
      <c r="B123" s="6"/>
      <c r="C123" s="6" t="s">
        <v>79</v>
      </c>
      <c r="D123" s="6" t="s">
        <v>312</v>
      </c>
      <c r="E123" s="8" t="s">
        <v>313</v>
      </c>
      <c r="F123" s="14">
        <v>5038</v>
      </c>
      <c r="G123" s="15">
        <f t="shared" si="5"/>
        <v>5038</v>
      </c>
      <c r="H123" s="8"/>
      <c r="I123" s="8"/>
      <c r="J123" s="8" t="s">
        <v>70</v>
      </c>
      <c r="K123" s="14">
        <v>50</v>
      </c>
      <c r="L123" s="8" t="s">
        <v>49</v>
      </c>
      <c r="M123" s="8" t="s">
        <v>314</v>
      </c>
      <c r="N123" s="8"/>
    </row>
    <row r="124" spans="1:14" ht="12" customHeight="1" x14ac:dyDescent="0.25">
      <c r="A124" s="6"/>
      <c r="B124" s="6"/>
      <c r="C124" s="6" t="s">
        <v>315</v>
      </c>
      <c r="D124" s="6" t="s">
        <v>296</v>
      </c>
      <c r="E124" s="8" t="s">
        <v>297</v>
      </c>
      <c r="F124" s="14">
        <v>6805</v>
      </c>
      <c r="G124" s="15">
        <f t="shared" si="5"/>
        <v>6805</v>
      </c>
      <c r="H124" s="8"/>
      <c r="I124" s="8"/>
      <c r="J124" s="8" t="s">
        <v>70</v>
      </c>
      <c r="K124" s="14">
        <v>50</v>
      </c>
      <c r="L124" s="8" t="s">
        <v>49</v>
      </c>
      <c r="M124" s="8" t="s">
        <v>314</v>
      </c>
      <c r="N124" s="8"/>
    </row>
    <row r="125" spans="1:14" ht="12" customHeight="1" x14ac:dyDescent="0.25">
      <c r="A125" s="6"/>
      <c r="B125" s="6"/>
      <c r="C125" s="6" t="s">
        <v>316</v>
      </c>
      <c r="D125" s="6" t="s">
        <v>240</v>
      </c>
      <c r="E125" s="8" t="s">
        <v>241</v>
      </c>
      <c r="F125" s="14">
        <v>15114</v>
      </c>
      <c r="G125" s="15">
        <f t="shared" si="5"/>
        <v>15114</v>
      </c>
      <c r="H125" s="8"/>
      <c r="I125" s="8"/>
      <c r="J125" s="8" t="s">
        <v>15</v>
      </c>
      <c r="K125" s="14">
        <v>100</v>
      </c>
      <c r="L125" s="8" t="s">
        <v>16</v>
      </c>
      <c r="M125" s="8" t="s">
        <v>314</v>
      </c>
      <c r="N125" s="8"/>
    </row>
    <row r="126" spans="1:14" ht="12" customHeight="1" x14ac:dyDescent="0.25">
      <c r="A126" s="6"/>
      <c r="B126" s="6"/>
      <c r="C126" s="6" t="s">
        <v>317</v>
      </c>
      <c r="D126" s="6" t="s">
        <v>318</v>
      </c>
      <c r="E126" s="8" t="s">
        <v>319</v>
      </c>
      <c r="F126" s="14">
        <v>54</v>
      </c>
      <c r="G126" s="15">
        <f t="shared" si="5"/>
        <v>54</v>
      </c>
      <c r="H126" s="8"/>
      <c r="I126" s="8"/>
      <c r="J126" s="8" t="s">
        <v>70</v>
      </c>
      <c r="K126" s="14">
        <v>50</v>
      </c>
      <c r="L126" s="8" t="s">
        <v>49</v>
      </c>
      <c r="M126" s="8" t="s">
        <v>320</v>
      </c>
      <c r="N126" s="8"/>
    </row>
    <row r="127" spans="1:14" ht="12" customHeight="1" x14ac:dyDescent="0.25">
      <c r="A127" s="6"/>
      <c r="B127" s="6"/>
      <c r="C127" s="6" t="s">
        <v>321</v>
      </c>
      <c r="D127" s="6" t="s">
        <v>296</v>
      </c>
      <c r="E127" s="8" t="s">
        <v>297</v>
      </c>
      <c r="F127" s="14">
        <v>54</v>
      </c>
      <c r="G127" s="15">
        <f t="shared" si="5"/>
        <v>54</v>
      </c>
      <c r="H127" s="8"/>
      <c r="I127" s="8"/>
      <c r="J127" s="8" t="s">
        <v>70</v>
      </c>
      <c r="K127" s="14">
        <v>50</v>
      </c>
      <c r="L127" s="8" t="s">
        <v>49</v>
      </c>
      <c r="M127" s="8" t="s">
        <v>320</v>
      </c>
      <c r="N127" s="8"/>
    </row>
    <row r="128" spans="1:14" ht="12" customHeight="1" x14ac:dyDescent="0.25">
      <c r="A128" s="6"/>
      <c r="B128" s="6"/>
      <c r="C128" s="6" t="s">
        <v>222</v>
      </c>
      <c r="D128" s="6" t="s">
        <v>240</v>
      </c>
      <c r="E128" s="8" t="s">
        <v>241</v>
      </c>
      <c r="F128" s="14">
        <v>162</v>
      </c>
      <c r="G128" s="15">
        <f t="shared" si="5"/>
        <v>162</v>
      </c>
      <c r="H128" s="8"/>
      <c r="I128" s="8"/>
      <c r="J128" s="8" t="s">
        <v>15</v>
      </c>
      <c r="K128" s="14">
        <v>100</v>
      </c>
      <c r="L128" s="8" t="s">
        <v>16</v>
      </c>
      <c r="M128" s="8" t="s">
        <v>320</v>
      </c>
      <c r="N128" s="8"/>
    </row>
    <row r="129" spans="1:14" ht="12" customHeight="1" x14ac:dyDescent="0.25">
      <c r="A129" s="6"/>
      <c r="B129" s="6"/>
      <c r="C129" s="6" t="s">
        <v>322</v>
      </c>
      <c r="D129" s="6" t="s">
        <v>296</v>
      </c>
      <c r="E129" s="8" t="s">
        <v>297</v>
      </c>
      <c r="F129" s="14">
        <v>255</v>
      </c>
      <c r="G129" s="15">
        <f t="shared" si="5"/>
        <v>255</v>
      </c>
      <c r="H129" s="8"/>
      <c r="I129" s="8"/>
      <c r="J129" s="8" t="s">
        <v>70</v>
      </c>
      <c r="K129" s="14">
        <v>50</v>
      </c>
      <c r="L129" s="8" t="s">
        <v>49</v>
      </c>
      <c r="M129" s="8" t="s">
        <v>323</v>
      </c>
      <c r="N129" s="8"/>
    </row>
    <row r="130" spans="1:14" ht="12" customHeight="1" x14ac:dyDescent="0.25">
      <c r="A130" s="6"/>
      <c r="B130" s="6"/>
      <c r="C130" s="6" t="s">
        <v>324</v>
      </c>
      <c r="D130" s="6" t="s">
        <v>240</v>
      </c>
      <c r="E130" s="8" t="s">
        <v>241</v>
      </c>
      <c r="F130" s="14">
        <v>765</v>
      </c>
      <c r="G130" s="15">
        <f t="shared" si="5"/>
        <v>765</v>
      </c>
      <c r="H130" s="8"/>
      <c r="I130" s="8"/>
      <c r="J130" s="8" t="s">
        <v>15</v>
      </c>
      <c r="K130" s="14">
        <v>100</v>
      </c>
      <c r="L130" s="8" t="s">
        <v>16</v>
      </c>
      <c r="M130" s="8" t="s">
        <v>323</v>
      </c>
      <c r="N130" s="8"/>
    </row>
    <row r="131" spans="1:14" ht="12" customHeight="1" x14ac:dyDescent="0.25">
      <c r="A131" s="6"/>
      <c r="B131" s="6"/>
      <c r="C131" s="6" t="s">
        <v>325</v>
      </c>
      <c r="D131" s="6" t="s">
        <v>326</v>
      </c>
      <c r="E131" s="8" t="s">
        <v>327</v>
      </c>
      <c r="F131" s="14">
        <v>255</v>
      </c>
      <c r="G131" s="15">
        <f t="shared" si="5"/>
        <v>255</v>
      </c>
      <c r="H131" s="8"/>
      <c r="I131" s="8"/>
      <c r="J131" s="8" t="s">
        <v>70</v>
      </c>
      <c r="K131" s="14">
        <v>50</v>
      </c>
      <c r="L131" s="8" t="s">
        <v>49</v>
      </c>
      <c r="M131" s="8" t="s">
        <v>323</v>
      </c>
      <c r="N131" s="8"/>
    </row>
    <row r="132" spans="1:14" ht="12" customHeight="1" x14ac:dyDescent="0.25">
      <c r="A132" s="6"/>
      <c r="B132" s="6"/>
      <c r="C132" s="6" t="s">
        <v>328</v>
      </c>
      <c r="D132" s="6" t="s">
        <v>329</v>
      </c>
      <c r="E132" s="8" t="s">
        <v>330</v>
      </c>
      <c r="F132" s="14">
        <v>114</v>
      </c>
      <c r="G132" s="15">
        <f t="shared" si="5"/>
        <v>114</v>
      </c>
      <c r="H132" s="8"/>
      <c r="I132" s="8"/>
      <c r="J132" s="8" t="s">
        <v>70</v>
      </c>
      <c r="K132" s="14">
        <v>50</v>
      </c>
      <c r="L132" s="8" t="s">
        <v>49</v>
      </c>
      <c r="M132" s="8" t="s">
        <v>331</v>
      </c>
      <c r="N132" s="8"/>
    </row>
    <row r="133" spans="1:14" ht="12" customHeight="1" x14ac:dyDescent="0.25">
      <c r="A133" s="6"/>
      <c r="B133" s="6"/>
      <c r="C133" s="6" t="s">
        <v>332</v>
      </c>
      <c r="D133" s="6" t="s">
        <v>333</v>
      </c>
      <c r="E133" s="8" t="s">
        <v>334</v>
      </c>
      <c r="F133" s="14">
        <v>729</v>
      </c>
      <c r="G133" s="15">
        <f t="shared" si="5"/>
        <v>729</v>
      </c>
      <c r="H133" s="8"/>
      <c r="I133" s="8"/>
      <c r="J133" s="8" t="s">
        <v>70</v>
      </c>
      <c r="K133" s="14">
        <v>50</v>
      </c>
      <c r="L133" s="8" t="s">
        <v>49</v>
      </c>
      <c r="M133" s="8" t="s">
        <v>335</v>
      </c>
      <c r="N133" s="8"/>
    </row>
    <row r="134" spans="1:14" ht="12" customHeight="1" x14ac:dyDescent="0.25">
      <c r="A134" s="6" t="s">
        <v>336</v>
      </c>
      <c r="B134" s="6" t="s">
        <v>137</v>
      </c>
      <c r="C134" s="6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" customHeight="1" x14ac:dyDescent="0.25">
      <c r="A135" s="6" t="s">
        <v>337</v>
      </c>
      <c r="B135" s="6" t="s">
        <v>137</v>
      </c>
      <c r="C135" s="6"/>
      <c r="D135" s="6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" customHeight="1" x14ac:dyDescent="0.25">
      <c r="A136" s="6" t="s">
        <v>338</v>
      </c>
      <c r="B136" s="6" t="s">
        <v>137</v>
      </c>
      <c r="C136" s="6"/>
      <c r="D136" s="6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" customHeight="1" x14ac:dyDescent="0.25">
      <c r="A137" s="4"/>
      <c r="B137" s="4" t="s">
        <v>339</v>
      </c>
      <c r="C137" s="33">
        <v>56.082000000000001</v>
      </c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.5" customHeight="1" x14ac:dyDescent="0.25">
      <c r="A138" s="9"/>
      <c r="B138" s="9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2" customHeight="1" x14ac:dyDescent="0.25">
      <c r="A139" s="4" t="s">
        <v>340</v>
      </c>
      <c r="B139" s="4"/>
      <c r="C139" s="4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2" customHeight="1" x14ac:dyDescent="0.25">
      <c r="A140" s="6" t="s">
        <v>341</v>
      </c>
      <c r="B140" s="6" t="s">
        <v>137</v>
      </c>
      <c r="C140" s="6"/>
      <c r="D140" s="6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" customHeight="1" x14ac:dyDescent="0.25">
      <c r="A141" s="6" t="s">
        <v>342</v>
      </c>
      <c r="B141" s="6" t="s">
        <v>343</v>
      </c>
      <c r="D141" s="8" t="s">
        <v>4</v>
      </c>
      <c r="E141" s="8" t="s">
        <v>5</v>
      </c>
      <c r="F141" s="8" t="s">
        <v>6</v>
      </c>
      <c r="G141" s="8"/>
      <c r="H141" s="8"/>
      <c r="I141" s="8"/>
      <c r="J141" s="8" t="s">
        <v>7</v>
      </c>
      <c r="K141" s="8" t="s">
        <v>8</v>
      </c>
      <c r="L141" s="8" t="s">
        <v>9</v>
      </c>
      <c r="M141" s="8" t="s">
        <v>10</v>
      </c>
      <c r="N141" s="8" t="s">
        <v>11</v>
      </c>
    </row>
    <row r="142" spans="1:14" ht="12" customHeight="1" x14ac:dyDescent="0.25">
      <c r="A142" s="6"/>
      <c r="B142" s="6"/>
      <c r="C142" s="6" t="s">
        <v>344</v>
      </c>
      <c r="D142" s="6" t="s">
        <v>345</v>
      </c>
      <c r="E142" s="8" t="s">
        <v>346</v>
      </c>
      <c r="F142" s="14">
        <v>2271</v>
      </c>
      <c r="G142" s="15">
        <f t="shared" ref="G142:G155" si="6">IF(K142&lt;50,F142*(K142/50),F142)</f>
        <v>2271</v>
      </c>
      <c r="H142" s="16">
        <v>21.9</v>
      </c>
      <c r="I142" s="17">
        <f t="shared" ref="I142" si="7">H142*G142/$E$1</f>
        <v>5.3582094376212019</v>
      </c>
      <c r="J142" s="8" t="s">
        <v>70</v>
      </c>
      <c r="K142" s="14">
        <v>50</v>
      </c>
      <c r="L142" s="8" t="s">
        <v>32</v>
      </c>
      <c r="M142" s="8" t="s">
        <v>347</v>
      </c>
      <c r="N142" s="8" t="s">
        <v>348</v>
      </c>
    </row>
    <row r="143" spans="1:14" ht="12" customHeight="1" x14ac:dyDescent="0.25">
      <c r="A143" s="6"/>
      <c r="B143" s="6"/>
      <c r="C143" s="6" t="s">
        <v>349</v>
      </c>
      <c r="D143" s="6" t="s">
        <v>350</v>
      </c>
      <c r="E143" s="8" t="s">
        <v>351</v>
      </c>
      <c r="F143" s="14">
        <v>566.20000000000005</v>
      </c>
      <c r="G143" s="15">
        <f t="shared" si="6"/>
        <v>566.20000000000005</v>
      </c>
      <c r="H143" s="8"/>
      <c r="I143" s="8"/>
      <c r="J143" s="8" t="s">
        <v>70</v>
      </c>
      <c r="K143" s="14">
        <v>50</v>
      </c>
      <c r="L143" s="8" t="s">
        <v>32</v>
      </c>
      <c r="M143" s="8" t="s">
        <v>347</v>
      </c>
      <c r="N143" s="8" t="s">
        <v>348</v>
      </c>
    </row>
    <row r="144" spans="1:14" ht="12" customHeight="1" x14ac:dyDescent="0.25">
      <c r="A144" s="6"/>
      <c r="B144" s="6"/>
      <c r="C144" s="6" t="s">
        <v>352</v>
      </c>
      <c r="D144" s="6" t="s">
        <v>353</v>
      </c>
      <c r="E144" s="8" t="s">
        <v>354</v>
      </c>
      <c r="F144" s="14">
        <v>2928.2</v>
      </c>
      <c r="G144" s="15">
        <f t="shared" si="6"/>
        <v>1464.1</v>
      </c>
      <c r="H144" s="8"/>
      <c r="I144" s="8"/>
      <c r="J144" s="8" t="s">
        <v>70</v>
      </c>
      <c r="K144" s="14">
        <v>25</v>
      </c>
      <c r="L144" s="8" t="s">
        <v>49</v>
      </c>
      <c r="M144" s="8" t="s">
        <v>355</v>
      </c>
      <c r="N144" s="8"/>
    </row>
    <row r="145" spans="1:14" ht="12" customHeight="1" x14ac:dyDescent="0.25">
      <c r="A145" s="6"/>
      <c r="B145" s="6"/>
      <c r="C145" s="6" t="s">
        <v>356</v>
      </c>
      <c r="D145" s="6" t="s">
        <v>357</v>
      </c>
      <c r="E145" s="8" t="s">
        <v>358</v>
      </c>
      <c r="F145" s="14">
        <v>2366.6669999999999</v>
      </c>
      <c r="G145" s="15">
        <f t="shared" si="6"/>
        <v>1420.0001999999999</v>
      </c>
      <c r="H145" s="8"/>
      <c r="I145" s="8"/>
      <c r="J145" s="8" t="s">
        <v>70</v>
      </c>
      <c r="K145" s="14">
        <v>30</v>
      </c>
      <c r="L145" s="8" t="s">
        <v>32</v>
      </c>
      <c r="M145" s="8" t="s">
        <v>355</v>
      </c>
      <c r="N145" s="8"/>
    </row>
    <row r="146" spans="1:14" ht="12" customHeight="1" x14ac:dyDescent="0.25">
      <c r="A146" s="6"/>
      <c r="B146" s="6"/>
      <c r="C146" s="6" t="s">
        <v>359</v>
      </c>
      <c r="D146" s="6" t="s">
        <v>350</v>
      </c>
      <c r="E146" s="8" t="s">
        <v>351</v>
      </c>
      <c r="F146" s="14">
        <v>3962</v>
      </c>
      <c r="G146" s="15">
        <f t="shared" si="6"/>
        <v>3962</v>
      </c>
      <c r="H146" s="8"/>
      <c r="I146" s="8"/>
      <c r="J146" s="8" t="s">
        <v>70</v>
      </c>
      <c r="K146" s="14">
        <v>50</v>
      </c>
      <c r="L146" s="8" t="s">
        <v>32</v>
      </c>
      <c r="M146" s="8" t="s">
        <v>360</v>
      </c>
      <c r="N146" s="8" t="s">
        <v>361</v>
      </c>
    </row>
    <row r="147" spans="1:14" ht="12" customHeight="1" x14ac:dyDescent="0.25">
      <c r="A147" s="6"/>
      <c r="B147" s="6"/>
      <c r="C147" s="6" t="s">
        <v>362</v>
      </c>
      <c r="D147" s="6" t="s">
        <v>350</v>
      </c>
      <c r="E147" s="8" t="s">
        <v>351</v>
      </c>
      <c r="F147" s="14">
        <v>674</v>
      </c>
      <c r="G147" s="15">
        <f t="shared" si="6"/>
        <v>674</v>
      </c>
      <c r="H147" s="8"/>
      <c r="I147" s="8"/>
      <c r="J147" s="8" t="s">
        <v>70</v>
      </c>
      <c r="K147" s="14">
        <v>50</v>
      </c>
      <c r="L147" s="8" t="s">
        <v>32</v>
      </c>
      <c r="M147" s="8" t="s">
        <v>360</v>
      </c>
      <c r="N147" s="8" t="s">
        <v>361</v>
      </c>
    </row>
    <row r="148" spans="1:14" ht="12" customHeight="1" x14ac:dyDescent="0.25">
      <c r="A148" s="6"/>
      <c r="B148" s="6"/>
      <c r="C148" s="6" t="s">
        <v>363</v>
      </c>
      <c r="D148" s="6" t="s">
        <v>364</v>
      </c>
      <c r="E148" s="8" t="s">
        <v>365</v>
      </c>
      <c r="F148" s="14">
        <v>129</v>
      </c>
      <c r="G148" s="15">
        <f t="shared" si="6"/>
        <v>129</v>
      </c>
      <c r="H148" s="8"/>
      <c r="I148" s="8"/>
      <c r="J148" s="8" t="s">
        <v>70</v>
      </c>
      <c r="K148" s="14">
        <v>50</v>
      </c>
      <c r="L148" s="8" t="s">
        <v>49</v>
      </c>
      <c r="M148" s="8" t="s">
        <v>366</v>
      </c>
      <c r="N148" s="8" t="s">
        <v>367</v>
      </c>
    </row>
    <row r="149" spans="1:14" ht="12" customHeight="1" x14ac:dyDescent="0.25">
      <c r="A149" s="6"/>
      <c r="B149" s="6"/>
      <c r="C149" s="6" t="s">
        <v>368</v>
      </c>
      <c r="D149" s="6" t="s">
        <v>369</v>
      </c>
      <c r="E149" s="8" t="s">
        <v>370</v>
      </c>
      <c r="F149" s="14">
        <v>1156</v>
      </c>
      <c r="G149" s="15">
        <f t="shared" si="6"/>
        <v>1156</v>
      </c>
      <c r="H149" s="8"/>
      <c r="I149" s="8"/>
      <c r="J149" s="8" t="s">
        <v>70</v>
      </c>
      <c r="K149" s="14">
        <v>50</v>
      </c>
      <c r="L149" s="8" t="s">
        <v>49</v>
      </c>
      <c r="M149" s="8" t="s">
        <v>366</v>
      </c>
      <c r="N149" s="8" t="s">
        <v>367</v>
      </c>
    </row>
    <row r="150" spans="1:14" ht="12" customHeight="1" x14ac:dyDescent="0.25">
      <c r="A150" s="6"/>
      <c r="B150" s="6"/>
      <c r="C150" s="6" t="s">
        <v>371</v>
      </c>
      <c r="D150" s="6" t="s">
        <v>372</v>
      </c>
      <c r="E150" s="8" t="s">
        <v>373</v>
      </c>
      <c r="F150" s="14">
        <v>4389.3599999999997</v>
      </c>
      <c r="G150" s="15">
        <f t="shared" si="6"/>
        <v>4389.3599999999997</v>
      </c>
      <c r="H150" s="8"/>
      <c r="I150" s="8"/>
      <c r="J150" s="8" t="s">
        <v>70</v>
      </c>
      <c r="K150" s="14">
        <v>50</v>
      </c>
      <c r="L150" s="8" t="s">
        <v>49</v>
      </c>
      <c r="M150" s="8" t="s">
        <v>366</v>
      </c>
      <c r="N150" s="8" t="s">
        <v>367</v>
      </c>
    </row>
    <row r="151" spans="1:14" ht="12" customHeight="1" x14ac:dyDescent="0.25">
      <c r="A151" s="6"/>
      <c r="B151" s="6"/>
      <c r="C151" s="6" t="s">
        <v>374</v>
      </c>
      <c r="D151" s="6" t="s">
        <v>375</v>
      </c>
      <c r="E151" s="8" t="s">
        <v>376</v>
      </c>
      <c r="F151" s="14">
        <v>2070</v>
      </c>
      <c r="G151" s="15">
        <f t="shared" si="6"/>
        <v>621</v>
      </c>
      <c r="H151" s="8"/>
      <c r="I151" s="8"/>
      <c r="J151" s="8" t="s">
        <v>70</v>
      </c>
      <c r="K151" s="14">
        <v>15</v>
      </c>
      <c r="L151" s="8" t="s">
        <v>32</v>
      </c>
      <c r="M151" s="8" t="s">
        <v>377</v>
      </c>
      <c r="N151" s="8" t="s">
        <v>378</v>
      </c>
    </row>
    <row r="152" spans="1:14" ht="12" customHeight="1" x14ac:dyDescent="0.25">
      <c r="A152" s="6"/>
      <c r="B152" s="6"/>
      <c r="C152" s="6" t="s">
        <v>379</v>
      </c>
      <c r="D152" s="6" t="s">
        <v>380</v>
      </c>
      <c r="E152" s="8" t="s">
        <v>381</v>
      </c>
      <c r="F152" s="14">
        <v>66.2</v>
      </c>
      <c r="G152" s="15">
        <f t="shared" si="6"/>
        <v>66.2</v>
      </c>
      <c r="H152" s="8"/>
      <c r="I152" s="8"/>
      <c r="J152" s="8" t="s">
        <v>15</v>
      </c>
      <c r="K152" s="14">
        <v>60</v>
      </c>
      <c r="L152" s="8" t="s">
        <v>32</v>
      </c>
      <c r="M152" s="8" t="s">
        <v>382</v>
      </c>
      <c r="N152" s="8" t="s">
        <v>383</v>
      </c>
    </row>
    <row r="153" spans="1:14" ht="12" customHeight="1" x14ac:dyDescent="0.25">
      <c r="A153" s="6"/>
      <c r="B153" s="6"/>
      <c r="C153" s="6" t="s">
        <v>384</v>
      </c>
      <c r="D153" s="6" t="s">
        <v>385</v>
      </c>
      <c r="E153" s="8" t="s">
        <v>386</v>
      </c>
      <c r="F153" s="14">
        <v>166</v>
      </c>
      <c r="G153" s="15">
        <f t="shared" si="6"/>
        <v>166</v>
      </c>
      <c r="H153" s="8"/>
      <c r="I153" s="8"/>
      <c r="J153" s="8" t="s">
        <v>15</v>
      </c>
      <c r="K153" s="14">
        <v>60</v>
      </c>
      <c r="L153" s="8" t="s">
        <v>16</v>
      </c>
      <c r="M153" s="8" t="s">
        <v>382</v>
      </c>
      <c r="N153" s="8" t="s">
        <v>383</v>
      </c>
    </row>
    <row r="154" spans="1:14" ht="12" customHeight="1" x14ac:dyDescent="0.25">
      <c r="A154" s="6"/>
      <c r="B154" s="6"/>
      <c r="C154" s="6" t="s">
        <v>387</v>
      </c>
      <c r="D154" s="6" t="s">
        <v>388</v>
      </c>
      <c r="E154" s="8" t="s">
        <v>389</v>
      </c>
      <c r="F154" s="14">
        <v>5.0599999999999996</v>
      </c>
      <c r="G154" s="15">
        <f t="shared" si="6"/>
        <v>5.0599999999999996</v>
      </c>
      <c r="H154" s="8"/>
      <c r="I154" s="8"/>
      <c r="J154" s="8" t="s">
        <v>70</v>
      </c>
      <c r="K154" s="14">
        <v>60</v>
      </c>
      <c r="L154" s="8" t="s">
        <v>32</v>
      </c>
      <c r="M154" s="8" t="s">
        <v>390</v>
      </c>
      <c r="N154" s="8"/>
    </row>
    <row r="155" spans="1:14" ht="12" customHeight="1" x14ac:dyDescent="0.25">
      <c r="A155" s="6"/>
      <c r="B155" s="6"/>
      <c r="C155" s="6" t="s">
        <v>391</v>
      </c>
      <c r="D155" s="6" t="s">
        <v>388</v>
      </c>
      <c r="E155" s="8" t="s">
        <v>389</v>
      </c>
      <c r="F155" s="14">
        <v>30.6</v>
      </c>
      <c r="G155" s="15">
        <f t="shared" si="6"/>
        <v>30.6</v>
      </c>
      <c r="H155" s="8"/>
      <c r="I155" s="8"/>
      <c r="J155" s="8" t="s">
        <v>70</v>
      </c>
      <c r="K155" s="14">
        <v>60</v>
      </c>
      <c r="L155" s="8" t="s">
        <v>32</v>
      </c>
      <c r="M155" s="8" t="s">
        <v>390</v>
      </c>
      <c r="N155" s="8"/>
    </row>
    <row r="156" spans="1:14" ht="12" customHeight="1" x14ac:dyDescent="0.25">
      <c r="A156" s="6" t="s">
        <v>392</v>
      </c>
      <c r="B156" s="6" t="s">
        <v>137</v>
      </c>
      <c r="C156" s="6"/>
      <c r="D156" s="6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" customHeight="1" x14ac:dyDescent="0.25">
      <c r="A157" s="4"/>
      <c r="B157" s="4" t="s">
        <v>393</v>
      </c>
      <c r="C157" s="33">
        <v>52.152000000000001</v>
      </c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.5" customHeight="1" x14ac:dyDescent="0.25">
      <c r="A158" s="9"/>
      <c r="B158" s="9"/>
      <c r="C158" s="9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2" customHeight="1" x14ac:dyDescent="0.25">
      <c r="A159" s="4" t="s">
        <v>394</v>
      </c>
      <c r="B159" s="4"/>
      <c r="C159" s="4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2" customHeight="1" x14ac:dyDescent="0.25">
      <c r="A160" s="6" t="s">
        <v>395</v>
      </c>
      <c r="B160" s="6" t="s">
        <v>396</v>
      </c>
      <c r="D160" s="8" t="s">
        <v>4</v>
      </c>
      <c r="E160" s="8" t="s">
        <v>5</v>
      </c>
      <c r="F160" s="8" t="s">
        <v>6</v>
      </c>
      <c r="G160" s="8"/>
      <c r="H160" s="8"/>
      <c r="I160" s="8"/>
      <c r="J160" s="8" t="s">
        <v>7</v>
      </c>
      <c r="K160" s="8" t="s">
        <v>8</v>
      </c>
      <c r="L160" s="8" t="s">
        <v>9</v>
      </c>
      <c r="M160" s="8" t="s">
        <v>10</v>
      </c>
      <c r="N160" s="8" t="s">
        <v>11</v>
      </c>
    </row>
    <row r="161" spans="1:14" ht="12" customHeight="1" x14ac:dyDescent="0.25">
      <c r="A161" s="6"/>
      <c r="B161" s="6"/>
      <c r="C161" s="6" t="s">
        <v>397</v>
      </c>
      <c r="D161" s="6" t="s">
        <v>77</v>
      </c>
      <c r="E161" s="8" t="s">
        <v>78</v>
      </c>
      <c r="F161" s="14">
        <v>3087.5</v>
      </c>
      <c r="G161" s="15">
        <f t="shared" ref="G161:G177" si="8">IF(K161&lt;50,F161*(K161/50),F161)</f>
        <v>1235</v>
      </c>
      <c r="H161" s="8"/>
      <c r="I161" s="8"/>
      <c r="J161" s="8" t="s">
        <v>70</v>
      </c>
      <c r="K161" s="14">
        <v>20</v>
      </c>
      <c r="L161" s="8" t="s">
        <v>32</v>
      </c>
      <c r="M161" s="8" t="s">
        <v>398</v>
      </c>
      <c r="N161" s="8"/>
    </row>
    <row r="162" spans="1:14" ht="12" customHeight="1" x14ac:dyDescent="0.25">
      <c r="A162" s="6"/>
      <c r="B162" s="6"/>
      <c r="C162" s="6" t="s">
        <v>399</v>
      </c>
      <c r="D162" s="6" t="s">
        <v>400</v>
      </c>
      <c r="E162" s="8" t="s">
        <v>401</v>
      </c>
      <c r="F162" s="14">
        <v>85</v>
      </c>
      <c r="G162" s="15">
        <f t="shared" si="8"/>
        <v>85</v>
      </c>
      <c r="H162" s="8"/>
      <c r="I162" s="8"/>
      <c r="J162" s="8" t="s">
        <v>70</v>
      </c>
      <c r="K162" s="14">
        <v>50</v>
      </c>
      <c r="L162" s="8" t="s">
        <v>49</v>
      </c>
      <c r="M162" s="8" t="s">
        <v>402</v>
      </c>
      <c r="N162" s="8"/>
    </row>
    <row r="163" spans="1:14" ht="12" customHeight="1" x14ac:dyDescent="0.25">
      <c r="A163" s="6"/>
      <c r="B163" s="6"/>
      <c r="C163" s="6" t="s">
        <v>207</v>
      </c>
      <c r="D163" s="6" t="s">
        <v>403</v>
      </c>
      <c r="E163" s="8" t="s">
        <v>404</v>
      </c>
      <c r="F163" s="14">
        <v>131.66669999999999</v>
      </c>
      <c r="G163" s="15">
        <f t="shared" si="8"/>
        <v>79.000019999999992</v>
      </c>
      <c r="H163" s="8"/>
      <c r="I163" s="8"/>
      <c r="J163" s="8" t="s">
        <v>15</v>
      </c>
      <c r="K163" s="14">
        <v>30</v>
      </c>
      <c r="L163" s="8" t="s">
        <v>16</v>
      </c>
      <c r="M163" s="8" t="s">
        <v>402</v>
      </c>
      <c r="N163" s="8"/>
    </row>
    <row r="164" spans="1:14" ht="12" customHeight="1" x14ac:dyDescent="0.25">
      <c r="A164" s="6"/>
      <c r="B164" s="6"/>
      <c r="C164" s="6" t="s">
        <v>405</v>
      </c>
      <c r="D164" s="6" t="s">
        <v>400</v>
      </c>
      <c r="E164" s="8" t="s">
        <v>401</v>
      </c>
      <c r="F164" s="14">
        <v>1664</v>
      </c>
      <c r="G164" s="15">
        <f t="shared" si="8"/>
        <v>1664</v>
      </c>
      <c r="H164" s="8"/>
      <c r="I164" s="8"/>
      <c r="J164" s="8" t="s">
        <v>70</v>
      </c>
      <c r="K164" s="14">
        <v>50</v>
      </c>
      <c r="L164" s="8" t="s">
        <v>49</v>
      </c>
      <c r="M164" s="8" t="s">
        <v>406</v>
      </c>
      <c r="N164" s="8"/>
    </row>
    <row r="165" spans="1:14" ht="12" customHeight="1" x14ac:dyDescent="0.25">
      <c r="A165" s="6"/>
      <c r="B165" s="6"/>
      <c r="C165" s="6" t="s">
        <v>407</v>
      </c>
      <c r="D165" s="6" t="s">
        <v>403</v>
      </c>
      <c r="E165" s="8" t="s">
        <v>404</v>
      </c>
      <c r="F165" s="14">
        <v>3776.6669999999999</v>
      </c>
      <c r="G165" s="15">
        <f t="shared" si="8"/>
        <v>2266.0001999999999</v>
      </c>
      <c r="H165" s="8"/>
      <c r="I165" s="8"/>
      <c r="J165" s="8" t="s">
        <v>15</v>
      </c>
      <c r="K165" s="14">
        <v>30</v>
      </c>
      <c r="L165" s="8" t="s">
        <v>16</v>
      </c>
      <c r="M165" s="8" t="s">
        <v>406</v>
      </c>
      <c r="N165" s="8"/>
    </row>
    <row r="166" spans="1:14" ht="12" customHeight="1" x14ac:dyDescent="0.25">
      <c r="A166" s="6"/>
      <c r="B166" s="6"/>
      <c r="C166" s="6" t="s">
        <v>408</v>
      </c>
      <c r="D166" s="6" t="s">
        <v>409</v>
      </c>
      <c r="E166" s="8" t="s">
        <v>410</v>
      </c>
      <c r="F166" s="14">
        <v>11390</v>
      </c>
      <c r="G166" s="15">
        <f t="shared" si="8"/>
        <v>6834</v>
      </c>
      <c r="H166" s="8"/>
      <c r="I166" s="8"/>
      <c r="J166" s="8" t="s">
        <v>70</v>
      </c>
      <c r="K166" s="14">
        <v>30</v>
      </c>
      <c r="L166" s="8" t="s">
        <v>32</v>
      </c>
      <c r="M166" s="8" t="s">
        <v>411</v>
      </c>
      <c r="N166" s="8"/>
    </row>
    <row r="167" spans="1:14" ht="12" customHeight="1" x14ac:dyDescent="0.25">
      <c r="A167" s="6"/>
      <c r="B167" s="6"/>
      <c r="C167" s="6" t="s">
        <v>412</v>
      </c>
      <c r="D167" s="6" t="s">
        <v>413</v>
      </c>
      <c r="E167" s="8" t="s">
        <v>414</v>
      </c>
      <c r="F167" s="14">
        <v>3105</v>
      </c>
      <c r="G167" s="15">
        <f t="shared" si="8"/>
        <v>621</v>
      </c>
      <c r="H167" s="8"/>
      <c r="I167" s="8"/>
      <c r="J167" s="8" t="s">
        <v>70</v>
      </c>
      <c r="K167" s="14">
        <v>10</v>
      </c>
      <c r="L167" s="8" t="s">
        <v>32</v>
      </c>
      <c r="M167" s="8" t="s">
        <v>415</v>
      </c>
      <c r="N167" s="8"/>
    </row>
    <row r="168" spans="1:14" ht="12" customHeight="1" x14ac:dyDescent="0.25">
      <c r="A168" s="6"/>
      <c r="B168" s="6"/>
      <c r="C168" s="6" t="s">
        <v>303</v>
      </c>
      <c r="D168" s="6" t="s">
        <v>416</v>
      </c>
      <c r="E168" s="8" t="s">
        <v>417</v>
      </c>
      <c r="F168" s="14">
        <v>1333.3330000000001</v>
      </c>
      <c r="G168" s="15">
        <f t="shared" si="8"/>
        <v>799.99980000000005</v>
      </c>
      <c r="H168" s="8"/>
      <c r="I168" s="8"/>
      <c r="J168" s="8" t="s">
        <v>15</v>
      </c>
      <c r="K168" s="14">
        <v>30</v>
      </c>
      <c r="L168" s="8" t="s">
        <v>16</v>
      </c>
      <c r="M168" s="8" t="s">
        <v>415</v>
      </c>
      <c r="N168" s="8"/>
    </row>
    <row r="169" spans="1:14" ht="12" customHeight="1" x14ac:dyDescent="0.25">
      <c r="A169" s="6"/>
      <c r="B169" s="6"/>
      <c r="C169" s="6" t="s">
        <v>418</v>
      </c>
      <c r="D169" s="6" t="s">
        <v>419</v>
      </c>
      <c r="E169" s="8" t="s">
        <v>420</v>
      </c>
      <c r="F169" s="14">
        <v>20710</v>
      </c>
      <c r="G169" s="15">
        <f t="shared" si="8"/>
        <v>6213</v>
      </c>
      <c r="H169" s="8"/>
      <c r="I169" s="8"/>
      <c r="J169" s="8" t="s">
        <v>70</v>
      </c>
      <c r="K169" s="14">
        <v>15</v>
      </c>
      <c r="L169" s="8" t="s">
        <v>49</v>
      </c>
      <c r="M169" s="8" t="s">
        <v>421</v>
      </c>
      <c r="N169" s="8"/>
    </row>
    <row r="170" spans="1:14" ht="12" customHeight="1" x14ac:dyDescent="0.25">
      <c r="A170" s="6"/>
      <c r="B170" s="6"/>
      <c r="C170" s="6" t="s">
        <v>422</v>
      </c>
      <c r="D170" s="6" t="s">
        <v>416</v>
      </c>
      <c r="E170" s="8" t="s">
        <v>417</v>
      </c>
      <c r="F170" s="14">
        <v>9105</v>
      </c>
      <c r="G170" s="15">
        <f t="shared" si="8"/>
        <v>5463</v>
      </c>
      <c r="H170" s="8"/>
      <c r="I170" s="8"/>
      <c r="J170" s="8" t="s">
        <v>15</v>
      </c>
      <c r="K170" s="14">
        <v>30</v>
      </c>
      <c r="L170" s="8" t="s">
        <v>16</v>
      </c>
      <c r="M170" s="8" t="s">
        <v>421</v>
      </c>
      <c r="N170" s="8"/>
    </row>
    <row r="171" spans="1:14" ht="12" customHeight="1" x14ac:dyDescent="0.25">
      <c r="A171" s="6"/>
      <c r="B171" s="6"/>
      <c r="C171" s="6" t="s">
        <v>423</v>
      </c>
      <c r="D171" s="6" t="s">
        <v>424</v>
      </c>
      <c r="E171" s="8" t="s">
        <v>425</v>
      </c>
      <c r="F171" s="14">
        <v>8922</v>
      </c>
      <c r="G171" s="15">
        <f t="shared" si="8"/>
        <v>8922</v>
      </c>
      <c r="H171" s="8"/>
      <c r="I171" s="8"/>
      <c r="J171" s="8" t="s">
        <v>70</v>
      </c>
      <c r="K171" s="14">
        <v>50</v>
      </c>
      <c r="L171" s="8" t="s">
        <v>16</v>
      </c>
      <c r="M171" s="8" t="s">
        <v>426</v>
      </c>
      <c r="N171" s="8"/>
    </row>
    <row r="172" spans="1:14" ht="12" customHeight="1" x14ac:dyDescent="0.25">
      <c r="A172" s="6" t="s">
        <v>427</v>
      </c>
      <c r="B172" s="6" t="s">
        <v>428</v>
      </c>
      <c r="D172" s="8" t="s">
        <v>4</v>
      </c>
      <c r="E172" s="8" t="s">
        <v>5</v>
      </c>
      <c r="F172" s="8" t="s">
        <v>6</v>
      </c>
      <c r="G172" s="15" t="str">
        <f t="shared" si="8"/>
        <v>Quantité</v>
      </c>
      <c r="H172" s="8"/>
      <c r="I172" s="8"/>
      <c r="J172" s="8" t="s">
        <v>7</v>
      </c>
      <c r="K172" s="8" t="s">
        <v>8</v>
      </c>
      <c r="L172" s="8" t="s">
        <v>9</v>
      </c>
      <c r="M172" s="8" t="s">
        <v>10</v>
      </c>
      <c r="N172" s="8" t="s">
        <v>11</v>
      </c>
    </row>
    <row r="173" spans="1:14" ht="12" customHeight="1" x14ac:dyDescent="0.25">
      <c r="A173" s="6"/>
      <c r="B173" s="6"/>
      <c r="C173" s="6" t="s">
        <v>429</v>
      </c>
      <c r="D173" s="6" t="s">
        <v>430</v>
      </c>
      <c r="E173" s="8" t="s">
        <v>431</v>
      </c>
      <c r="F173" s="14">
        <v>1799</v>
      </c>
      <c r="G173" s="15">
        <f t="shared" si="8"/>
        <v>1799</v>
      </c>
      <c r="H173" s="8"/>
      <c r="I173" s="8"/>
      <c r="J173" s="8" t="s">
        <v>70</v>
      </c>
      <c r="K173" s="14">
        <v>50</v>
      </c>
      <c r="L173" s="8" t="s">
        <v>16</v>
      </c>
      <c r="M173" s="8" t="s">
        <v>432</v>
      </c>
      <c r="N173" s="8"/>
    </row>
    <row r="174" spans="1:14" ht="12" customHeight="1" x14ac:dyDescent="0.25">
      <c r="A174" s="6"/>
      <c r="B174" s="6"/>
      <c r="C174" s="6" t="s">
        <v>433</v>
      </c>
      <c r="D174" s="6" t="s">
        <v>434</v>
      </c>
      <c r="E174" s="8" t="s">
        <v>435</v>
      </c>
      <c r="F174" s="14">
        <v>975</v>
      </c>
      <c r="G174" s="15">
        <f t="shared" si="8"/>
        <v>390</v>
      </c>
      <c r="H174" s="8"/>
      <c r="I174" s="8"/>
      <c r="J174" s="8" t="s">
        <v>70</v>
      </c>
      <c r="K174" s="14">
        <v>20</v>
      </c>
      <c r="L174" s="8" t="s">
        <v>32</v>
      </c>
      <c r="M174" s="8" t="s">
        <v>436</v>
      </c>
      <c r="N174" s="8" t="s">
        <v>437</v>
      </c>
    </row>
    <row r="175" spans="1:14" ht="12" customHeight="1" x14ac:dyDescent="0.25">
      <c r="A175" s="6"/>
      <c r="B175" s="6"/>
      <c r="C175" s="6" t="s">
        <v>438</v>
      </c>
      <c r="D175" s="6" t="s">
        <v>439</v>
      </c>
      <c r="E175" s="8" t="s">
        <v>440</v>
      </c>
      <c r="F175" s="14">
        <v>1990</v>
      </c>
      <c r="G175" s="15">
        <f t="shared" si="8"/>
        <v>398</v>
      </c>
      <c r="H175" s="8"/>
      <c r="I175" s="8"/>
      <c r="J175" s="8" t="s">
        <v>70</v>
      </c>
      <c r="K175" s="14">
        <v>10</v>
      </c>
      <c r="L175" s="8" t="s">
        <v>32</v>
      </c>
      <c r="M175" s="8" t="s">
        <v>441</v>
      </c>
      <c r="N175" s="8" t="s">
        <v>442</v>
      </c>
    </row>
    <row r="176" spans="1:14" ht="12" customHeight="1" x14ac:dyDescent="0.25">
      <c r="A176" s="6"/>
      <c r="B176" s="6"/>
      <c r="C176" s="6" t="s">
        <v>443</v>
      </c>
      <c r="D176" s="6" t="s">
        <v>444</v>
      </c>
      <c r="E176" s="8" t="s">
        <v>445</v>
      </c>
      <c r="F176" s="14">
        <v>154750</v>
      </c>
      <c r="G176" s="15">
        <f t="shared" si="8"/>
        <v>30950</v>
      </c>
      <c r="H176" s="8"/>
      <c r="I176" s="8"/>
      <c r="J176" s="8" t="s">
        <v>70</v>
      </c>
      <c r="K176" s="14">
        <v>10</v>
      </c>
      <c r="L176" s="8" t="s">
        <v>32</v>
      </c>
      <c r="M176" s="8" t="s">
        <v>446</v>
      </c>
      <c r="N176" s="8"/>
    </row>
    <row r="177" spans="1:14" ht="12" customHeight="1" x14ac:dyDescent="0.25">
      <c r="A177" s="6"/>
      <c r="B177" s="6"/>
      <c r="C177" s="6" t="s">
        <v>447</v>
      </c>
      <c r="D177" s="6" t="s">
        <v>448</v>
      </c>
      <c r="E177" s="8" t="s">
        <v>449</v>
      </c>
      <c r="F177" s="14">
        <v>2487.5</v>
      </c>
      <c r="G177" s="15">
        <f t="shared" si="8"/>
        <v>398</v>
      </c>
      <c r="H177" s="8"/>
      <c r="I177" s="8"/>
      <c r="J177" s="8" t="s">
        <v>70</v>
      </c>
      <c r="K177" s="14">
        <v>8</v>
      </c>
      <c r="L177" s="8" t="s">
        <v>32</v>
      </c>
      <c r="M177" s="8" t="s">
        <v>446</v>
      </c>
      <c r="N177" s="8"/>
    </row>
    <row r="178" spans="1:14" ht="12" customHeight="1" x14ac:dyDescent="0.25">
      <c r="A178" s="6" t="s">
        <v>450</v>
      </c>
      <c r="B178" s="6" t="s">
        <v>137</v>
      </c>
      <c r="C178" s="6"/>
      <c r="D178" s="6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" customHeight="1" x14ac:dyDescent="0.25">
      <c r="A179" s="4"/>
      <c r="B179" s="4" t="s">
        <v>451</v>
      </c>
      <c r="C179" s="33">
        <v>98.938000000000002</v>
      </c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.5" customHeight="1" x14ac:dyDescent="0.25">
      <c r="A180" s="9"/>
      <c r="B180" s="9"/>
      <c r="C180" s="9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2" customHeight="1" x14ac:dyDescent="0.25">
      <c r="A181" s="4" t="s">
        <v>452</v>
      </c>
      <c r="B181" s="4"/>
      <c r="C181" s="4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2" customHeight="1" x14ac:dyDescent="0.25">
      <c r="A182" s="6" t="s">
        <v>453</v>
      </c>
      <c r="B182" s="6" t="s">
        <v>454</v>
      </c>
      <c r="D182" s="8" t="s">
        <v>4</v>
      </c>
      <c r="E182" s="8" t="s">
        <v>5</v>
      </c>
      <c r="F182" s="8" t="s">
        <v>6</v>
      </c>
      <c r="G182" s="8"/>
      <c r="H182" s="8"/>
      <c r="I182" s="8"/>
      <c r="J182" s="8" t="s">
        <v>7</v>
      </c>
      <c r="K182" s="8" t="s">
        <v>8</v>
      </c>
      <c r="L182" s="8" t="s">
        <v>9</v>
      </c>
      <c r="M182" s="8" t="s">
        <v>10</v>
      </c>
      <c r="N182" s="8" t="s">
        <v>11</v>
      </c>
    </row>
    <row r="183" spans="1:14" ht="12" customHeight="1" x14ac:dyDescent="0.25">
      <c r="A183" s="6"/>
      <c r="B183" s="6"/>
      <c r="C183" s="6" t="s">
        <v>454</v>
      </c>
      <c r="D183" s="6" t="s">
        <v>455</v>
      </c>
      <c r="E183" s="8" t="s">
        <v>456</v>
      </c>
      <c r="F183" s="8" t="s">
        <v>455</v>
      </c>
      <c r="G183" s="8"/>
      <c r="H183" s="8"/>
      <c r="I183" s="8"/>
      <c r="J183" s="8"/>
      <c r="K183" s="8" t="s">
        <v>455</v>
      </c>
      <c r="L183" s="8" t="s">
        <v>457</v>
      </c>
      <c r="M183" s="8"/>
      <c r="N183" s="8"/>
    </row>
    <row r="184" spans="1:14" ht="12" customHeight="1" x14ac:dyDescent="0.25">
      <c r="A184" s="6" t="s">
        <v>458</v>
      </c>
      <c r="B184" s="6" t="s">
        <v>137</v>
      </c>
      <c r="C184" s="6"/>
      <c r="D184" s="6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" customHeight="1" x14ac:dyDescent="0.25">
      <c r="A185" s="6" t="s">
        <v>459</v>
      </c>
      <c r="B185" s="6" t="s">
        <v>137</v>
      </c>
      <c r="C185" s="6"/>
      <c r="D185" s="6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" customHeight="1" x14ac:dyDescent="0.25">
      <c r="A186" s="6" t="s">
        <v>460</v>
      </c>
      <c r="B186" s="6" t="s">
        <v>137</v>
      </c>
      <c r="C186" s="6"/>
      <c r="D186" s="6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" customHeight="1" x14ac:dyDescent="0.25">
      <c r="A187" s="6" t="s">
        <v>461</v>
      </c>
      <c r="B187" s="6" t="s">
        <v>137</v>
      </c>
      <c r="C187" s="6"/>
      <c r="D187" s="6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" customHeight="1" x14ac:dyDescent="0.25">
      <c r="A188" s="4"/>
      <c r="B188" s="4" t="s">
        <v>462</v>
      </c>
      <c r="C188" s="33">
        <v>76</v>
      </c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.5" customHeight="1" x14ac:dyDescent="0.25">
      <c r="A189" s="9"/>
      <c r="B189" s="9"/>
      <c r="C189" s="9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2" customHeight="1" x14ac:dyDescent="0.25">
      <c r="A190" s="4" t="s">
        <v>463</v>
      </c>
      <c r="B190" s="4"/>
      <c r="C190" s="4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2" customHeight="1" x14ac:dyDescent="0.25">
      <c r="A191" s="6" t="s">
        <v>464</v>
      </c>
      <c r="B191" s="6" t="s">
        <v>465</v>
      </c>
      <c r="D191" s="8" t="s">
        <v>4</v>
      </c>
      <c r="E191" s="8" t="s">
        <v>5</v>
      </c>
      <c r="F191" s="8" t="s">
        <v>6</v>
      </c>
      <c r="G191" s="8"/>
      <c r="H191" s="8"/>
      <c r="I191" s="8"/>
      <c r="J191" s="8" t="s">
        <v>7</v>
      </c>
      <c r="K191" s="8" t="s">
        <v>8</v>
      </c>
      <c r="L191" s="8" t="s">
        <v>9</v>
      </c>
      <c r="M191" s="8" t="s">
        <v>10</v>
      </c>
      <c r="N191" s="8" t="s">
        <v>11</v>
      </c>
    </row>
    <row r="192" spans="1:14" ht="12" customHeight="1" x14ac:dyDescent="0.25">
      <c r="A192" s="6"/>
      <c r="B192" s="6"/>
      <c r="C192" s="6" t="s">
        <v>465</v>
      </c>
      <c r="D192" s="6" t="s">
        <v>455</v>
      </c>
      <c r="E192" s="8" t="s">
        <v>456</v>
      </c>
      <c r="F192" s="8" t="s">
        <v>455</v>
      </c>
      <c r="G192" s="8"/>
      <c r="H192" s="8"/>
      <c r="I192" s="8"/>
      <c r="J192" s="8"/>
      <c r="K192" s="8" t="s">
        <v>455</v>
      </c>
      <c r="L192" s="8" t="s">
        <v>457</v>
      </c>
      <c r="M192" s="8"/>
      <c r="N192" s="8"/>
    </row>
    <row r="193" spans="1:14" ht="12" customHeight="1" x14ac:dyDescent="0.25">
      <c r="A193" s="6" t="s">
        <v>466</v>
      </c>
      <c r="B193" s="6" t="s">
        <v>137</v>
      </c>
      <c r="C193" s="6"/>
      <c r="D193" s="6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" customHeight="1" x14ac:dyDescent="0.25">
      <c r="A194" s="4"/>
      <c r="B194" s="4" t="s">
        <v>467</v>
      </c>
      <c r="C194" s="33">
        <v>32</v>
      </c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.5" customHeight="1" x14ac:dyDescent="0.25">
      <c r="A195" s="9"/>
      <c r="B195" s="9"/>
      <c r="C195" s="9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2" customHeight="1" x14ac:dyDescent="0.25">
      <c r="A196" s="4" t="s">
        <v>468</v>
      </c>
      <c r="B196" s="4"/>
      <c r="C196" s="4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2" customHeight="1" x14ac:dyDescent="0.25">
      <c r="A197" s="6" t="s">
        <v>469</v>
      </c>
      <c r="B197" s="6" t="s">
        <v>470</v>
      </c>
      <c r="D197" s="8" t="s">
        <v>4</v>
      </c>
      <c r="E197" s="8" t="s">
        <v>5</v>
      </c>
      <c r="F197" s="8" t="s">
        <v>6</v>
      </c>
      <c r="G197" s="8"/>
      <c r="H197" s="8"/>
      <c r="I197" s="8"/>
      <c r="J197" s="8" t="s">
        <v>7</v>
      </c>
      <c r="K197" s="8" t="s">
        <v>8</v>
      </c>
      <c r="L197" s="8" t="s">
        <v>9</v>
      </c>
      <c r="M197" s="8" t="s">
        <v>10</v>
      </c>
      <c r="N197" s="8" t="s">
        <v>11</v>
      </c>
    </row>
    <row r="198" spans="1:14" ht="12" customHeight="1" x14ac:dyDescent="0.25">
      <c r="A198" s="6"/>
      <c r="B198" s="6"/>
      <c r="C198" s="6" t="s">
        <v>470</v>
      </c>
      <c r="D198" s="6" t="s">
        <v>455</v>
      </c>
      <c r="E198" s="8" t="s">
        <v>456</v>
      </c>
      <c r="F198" s="8" t="s">
        <v>455</v>
      </c>
      <c r="G198" s="8"/>
      <c r="H198" s="8"/>
      <c r="I198" s="8"/>
      <c r="J198" s="8"/>
      <c r="K198" s="8" t="s">
        <v>455</v>
      </c>
      <c r="L198" s="8" t="s">
        <v>457</v>
      </c>
      <c r="M198" s="8"/>
      <c r="N198" s="8"/>
    </row>
    <row r="199" spans="1:14" ht="12" customHeight="1" x14ac:dyDescent="0.25">
      <c r="A199" s="6" t="s">
        <v>471</v>
      </c>
      <c r="B199" s="6" t="s">
        <v>137</v>
      </c>
      <c r="C199" s="6"/>
      <c r="D199" s="6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" customHeight="1" x14ac:dyDescent="0.25">
      <c r="A200" s="6" t="s">
        <v>472</v>
      </c>
      <c r="B200" s="6" t="s">
        <v>137</v>
      </c>
      <c r="C200" s="6"/>
      <c r="D200" s="6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" customHeight="1" x14ac:dyDescent="0.25">
      <c r="A201" s="6" t="s">
        <v>473</v>
      </c>
      <c r="B201" s="6" t="s">
        <v>137</v>
      </c>
      <c r="C201" s="6"/>
      <c r="D201" s="6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" customHeight="1" x14ac:dyDescent="0.25">
      <c r="A202" s="6" t="s">
        <v>474</v>
      </c>
      <c r="B202" s="6" t="s">
        <v>137</v>
      </c>
      <c r="C202" s="6"/>
      <c r="D202" s="6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" customHeight="1" x14ac:dyDescent="0.25">
      <c r="A203" s="6" t="s">
        <v>475</v>
      </c>
      <c r="B203" s="6" t="s">
        <v>137</v>
      </c>
      <c r="C203" s="6"/>
      <c r="D203" s="6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" customHeight="1" x14ac:dyDescent="0.25">
      <c r="A204" s="4"/>
      <c r="B204" s="4" t="s">
        <v>476</v>
      </c>
      <c r="C204" s="33">
        <v>46</v>
      </c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.5" customHeight="1" x14ac:dyDescent="0.25">
      <c r="A205" s="9"/>
      <c r="B205" s="9"/>
      <c r="C205" s="9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 ht="12" customHeight="1" x14ac:dyDescent="0.25">
      <c r="A206" s="4" t="s">
        <v>477</v>
      </c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2" customHeight="1" x14ac:dyDescent="0.25">
      <c r="A207" s="6" t="s">
        <v>478</v>
      </c>
      <c r="B207" s="6" t="s">
        <v>479</v>
      </c>
      <c r="D207" s="8" t="s">
        <v>4</v>
      </c>
      <c r="E207" s="8" t="s">
        <v>5</v>
      </c>
      <c r="F207" s="8" t="s">
        <v>6</v>
      </c>
      <c r="G207" s="8"/>
      <c r="H207" s="8"/>
      <c r="I207" s="8"/>
      <c r="J207" s="8" t="s">
        <v>7</v>
      </c>
      <c r="K207" s="8" t="s">
        <v>8</v>
      </c>
      <c r="L207" s="8" t="s">
        <v>9</v>
      </c>
      <c r="M207" s="8" t="s">
        <v>10</v>
      </c>
      <c r="N207" s="8" t="s">
        <v>11</v>
      </c>
    </row>
    <row r="208" spans="1:14" ht="12" customHeight="1" x14ac:dyDescent="0.25">
      <c r="A208" s="6"/>
      <c r="B208" s="6"/>
      <c r="C208" s="6" t="s">
        <v>479</v>
      </c>
      <c r="D208" s="6" t="s">
        <v>455</v>
      </c>
      <c r="E208" s="8" t="s">
        <v>456</v>
      </c>
      <c r="F208" s="8" t="s">
        <v>455</v>
      </c>
      <c r="G208" s="8"/>
      <c r="H208" s="8"/>
      <c r="I208" s="8"/>
      <c r="J208" s="8"/>
      <c r="K208" s="8" t="s">
        <v>455</v>
      </c>
      <c r="L208" s="8" t="s">
        <v>457</v>
      </c>
      <c r="M208" s="8"/>
      <c r="N208" s="8"/>
    </row>
    <row r="209" spans="1:14" ht="12" customHeight="1" x14ac:dyDescent="0.25">
      <c r="A209" s="6" t="s">
        <v>480</v>
      </c>
      <c r="B209" s="6" t="s">
        <v>137</v>
      </c>
      <c r="C209" s="6"/>
      <c r="D209" s="6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" customHeight="1" x14ac:dyDescent="0.25">
      <c r="A210" s="6" t="s">
        <v>481</v>
      </c>
      <c r="B210" s="6" t="s">
        <v>137</v>
      </c>
      <c r="C210" s="6"/>
      <c r="D210" s="6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" customHeight="1" x14ac:dyDescent="0.25">
      <c r="A211" s="4"/>
      <c r="B211" s="4" t="s">
        <v>482</v>
      </c>
      <c r="C211" s="33">
        <v>6</v>
      </c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.5" customHeight="1" x14ac:dyDescent="0.25">
      <c r="A212" s="9"/>
      <c r="B212" s="9"/>
      <c r="C212" s="9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ht="12" customHeight="1" x14ac:dyDescent="0.25">
      <c r="A213" s="4" t="s">
        <v>483</v>
      </c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2" customHeight="1" x14ac:dyDescent="0.25">
      <c r="A214" s="6" t="s">
        <v>484</v>
      </c>
      <c r="B214" s="6" t="s">
        <v>485</v>
      </c>
      <c r="D214" s="8" t="s">
        <v>4</v>
      </c>
      <c r="E214" s="8" t="s">
        <v>5</v>
      </c>
      <c r="F214" s="8" t="s">
        <v>6</v>
      </c>
      <c r="G214" s="8"/>
      <c r="H214" s="8"/>
      <c r="I214" s="8"/>
      <c r="J214" s="8" t="s">
        <v>7</v>
      </c>
      <c r="K214" s="8" t="s">
        <v>8</v>
      </c>
      <c r="L214" s="8" t="s">
        <v>9</v>
      </c>
      <c r="M214" s="8" t="s">
        <v>10</v>
      </c>
      <c r="N214" s="8" t="s">
        <v>11</v>
      </c>
    </row>
    <row r="215" spans="1:14" ht="12" customHeight="1" x14ac:dyDescent="0.25">
      <c r="A215" s="6"/>
      <c r="B215" s="6"/>
      <c r="C215" s="6" t="s">
        <v>485</v>
      </c>
      <c r="D215" s="6" t="s">
        <v>455</v>
      </c>
      <c r="E215" s="8" t="s">
        <v>456</v>
      </c>
      <c r="F215" s="8" t="s">
        <v>455</v>
      </c>
      <c r="G215" s="8"/>
      <c r="H215" s="8"/>
      <c r="I215" s="8"/>
      <c r="J215" s="8"/>
      <c r="K215" s="8" t="s">
        <v>455</v>
      </c>
      <c r="L215" s="8" t="s">
        <v>457</v>
      </c>
      <c r="M215" s="8"/>
      <c r="N215" s="8"/>
    </row>
    <row r="216" spans="1:14" ht="12" customHeight="1" x14ac:dyDescent="0.25">
      <c r="A216" s="4"/>
      <c r="B216" s="4" t="s">
        <v>486</v>
      </c>
      <c r="C216" s="33">
        <v>44</v>
      </c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.5" customHeight="1" x14ac:dyDescent="0.25">
      <c r="A217" s="9"/>
      <c r="B217" s="9"/>
      <c r="C217" s="9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ht="12" customHeight="1" x14ac:dyDescent="0.25">
      <c r="A218" s="4" t="s">
        <v>487</v>
      </c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2" customHeight="1" x14ac:dyDescent="0.25">
      <c r="A219" s="6" t="s">
        <v>488</v>
      </c>
      <c r="B219" s="6" t="s">
        <v>137</v>
      </c>
      <c r="C219" s="6"/>
      <c r="D219" s="6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" customHeight="1" x14ac:dyDescent="0.25">
      <c r="A220" s="4"/>
      <c r="B220" s="4" t="s">
        <v>489</v>
      </c>
      <c r="C220" s="4" t="s">
        <v>137</v>
      </c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.5" customHeight="1" x14ac:dyDescent="0.25">
      <c r="A221" s="9"/>
      <c r="B221" s="9"/>
      <c r="C221" s="9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ht="12" customHeight="1" x14ac:dyDescent="0.25">
      <c r="A222" s="4" t="s">
        <v>490</v>
      </c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" customHeight="1" x14ac:dyDescent="0.25">
      <c r="A223" s="6" t="s">
        <v>491</v>
      </c>
      <c r="B223" s="6" t="s">
        <v>492</v>
      </c>
      <c r="D223" s="6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" customHeight="1" x14ac:dyDescent="0.25">
      <c r="A224" s="6"/>
      <c r="B224" s="6"/>
      <c r="C224" s="34">
        <v>6.5380000000000003</v>
      </c>
      <c r="D224" s="6" t="s">
        <v>493</v>
      </c>
      <c r="E224" s="8" t="s">
        <v>494</v>
      </c>
      <c r="F224" s="8" t="s">
        <v>495</v>
      </c>
      <c r="G224" s="8"/>
      <c r="H224" s="8"/>
      <c r="I224" s="8"/>
      <c r="J224" s="8" t="s">
        <v>65</v>
      </c>
      <c r="K224" s="8" t="s">
        <v>455</v>
      </c>
      <c r="L224" s="8" t="s">
        <v>457</v>
      </c>
      <c r="M224" s="8" t="s">
        <v>496</v>
      </c>
      <c r="N224" s="8"/>
    </row>
    <row r="225" spans="1:14" ht="12" customHeight="1" x14ac:dyDescent="0.25">
      <c r="A225" s="4"/>
      <c r="B225" s="4" t="s">
        <v>497</v>
      </c>
      <c r="C225" s="33">
        <v>6.5380000000000003</v>
      </c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.5" customHeight="1" x14ac:dyDescent="0.25">
      <c r="A226" s="9"/>
      <c r="B226" s="9"/>
      <c r="C226" s="9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ht="37.5" customHeight="1" x14ac:dyDescent="0.25">
      <c r="A227" s="1"/>
      <c r="B227" s="1"/>
      <c r="C227" s="1" t="s">
        <v>498</v>
      </c>
      <c r="D227" s="18">
        <f>606.342+I227</f>
        <v>404.7325408317173</v>
      </c>
      <c r="E227" s="19" t="s">
        <v>592</v>
      </c>
      <c r="F227" s="2"/>
      <c r="G227" s="2"/>
      <c r="H227" s="1" t="s">
        <v>591</v>
      </c>
      <c r="I227" s="18">
        <f>-SUM(I142,I44:I58)</f>
        <v>-201.60945916828265</v>
      </c>
      <c r="J227" s="2"/>
      <c r="K227" s="2"/>
      <c r="L227" s="2"/>
      <c r="M227" s="2"/>
      <c r="N227" s="2"/>
    </row>
    <row r="228" spans="1:14" ht="3" customHeight="1" x14ac:dyDescent="0.25">
      <c r="A228" s="9"/>
      <c r="B228" s="9"/>
      <c r="C228" s="9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ht="12" customHeight="1" x14ac:dyDescent="0.25">
      <c r="A229" s="1" t="s">
        <v>499</v>
      </c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" customHeight="1" x14ac:dyDescent="0.25">
      <c r="A230" s="4" t="s">
        <v>500</v>
      </c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2" customHeight="1" x14ac:dyDescent="0.25">
      <c r="A231" s="6" t="s">
        <v>501</v>
      </c>
      <c r="B231" s="6" t="s">
        <v>502</v>
      </c>
      <c r="D231" s="6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" customHeight="1" x14ac:dyDescent="0.25">
      <c r="A232" s="6"/>
      <c r="B232" s="6"/>
      <c r="C232" s="6" t="s">
        <v>503</v>
      </c>
      <c r="D232" s="6" t="s">
        <v>455</v>
      </c>
      <c r="E232" s="8" t="s">
        <v>504</v>
      </c>
      <c r="F232" s="8" t="s">
        <v>505</v>
      </c>
      <c r="G232" s="8"/>
      <c r="H232" s="8"/>
      <c r="I232" s="8"/>
      <c r="J232" s="8" t="s">
        <v>506</v>
      </c>
      <c r="K232" s="8" t="s">
        <v>455</v>
      </c>
      <c r="L232" s="8" t="s">
        <v>457</v>
      </c>
      <c r="M232" s="8"/>
      <c r="N232" s="8"/>
    </row>
    <row r="233" spans="1:14" ht="12" customHeight="1" x14ac:dyDescent="0.25">
      <c r="A233" s="6"/>
      <c r="B233" s="6"/>
      <c r="C233" s="6" t="s">
        <v>507</v>
      </c>
      <c r="D233" s="6" t="s">
        <v>455</v>
      </c>
      <c r="E233" s="8" t="s">
        <v>508</v>
      </c>
      <c r="F233" s="8" t="s">
        <v>509</v>
      </c>
      <c r="G233" s="8"/>
      <c r="H233" s="8"/>
      <c r="I233" s="8"/>
      <c r="J233" s="8" t="s">
        <v>506</v>
      </c>
      <c r="K233" s="8" t="s">
        <v>455</v>
      </c>
      <c r="L233" s="8" t="s">
        <v>457</v>
      </c>
      <c r="M233" s="8"/>
      <c r="N233" s="8"/>
    </row>
    <row r="234" spans="1:14" ht="12" customHeight="1" x14ac:dyDescent="0.25">
      <c r="A234" s="4"/>
      <c r="B234" s="4" t="s">
        <v>510</v>
      </c>
      <c r="C234" s="4" t="s">
        <v>502</v>
      </c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.5" customHeight="1" x14ac:dyDescent="0.25">
      <c r="A235" s="9"/>
      <c r="B235" s="9"/>
      <c r="C235" s="9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ht="12" customHeight="1" x14ac:dyDescent="0.25">
      <c r="A236" s="4" t="s">
        <v>511</v>
      </c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2" customHeight="1" x14ac:dyDescent="0.25">
      <c r="A237" s="6" t="s">
        <v>512</v>
      </c>
      <c r="B237" s="6" t="s">
        <v>513</v>
      </c>
      <c r="D237" s="6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" customHeight="1" x14ac:dyDescent="0.25">
      <c r="A238" s="6"/>
      <c r="B238" s="6"/>
      <c r="C238" s="6" t="s">
        <v>514</v>
      </c>
      <c r="D238" s="6" t="s">
        <v>455</v>
      </c>
      <c r="E238" s="8" t="s">
        <v>504</v>
      </c>
      <c r="F238" s="8" t="s">
        <v>515</v>
      </c>
      <c r="G238" s="8"/>
      <c r="H238" s="8"/>
      <c r="I238" s="8"/>
      <c r="J238" s="8" t="s">
        <v>506</v>
      </c>
      <c r="K238" s="8" t="s">
        <v>455</v>
      </c>
      <c r="L238" s="8" t="s">
        <v>457</v>
      </c>
      <c r="M238" s="8"/>
      <c r="N238" s="8"/>
    </row>
    <row r="239" spans="1:14" ht="12" customHeight="1" x14ac:dyDescent="0.25">
      <c r="A239" s="6"/>
      <c r="B239" s="6"/>
      <c r="C239" s="6" t="s">
        <v>516</v>
      </c>
      <c r="D239" s="6" t="s">
        <v>455</v>
      </c>
      <c r="E239" s="8" t="s">
        <v>508</v>
      </c>
      <c r="F239" s="8" t="s">
        <v>517</v>
      </c>
      <c r="G239" s="8"/>
      <c r="H239" s="8"/>
      <c r="I239" s="8"/>
      <c r="J239" s="8" t="s">
        <v>506</v>
      </c>
      <c r="K239" s="8" t="s">
        <v>455</v>
      </c>
      <c r="L239" s="8" t="s">
        <v>457</v>
      </c>
      <c r="M239" s="8"/>
      <c r="N239" s="8"/>
    </row>
    <row r="240" spans="1:14" ht="12" customHeight="1" x14ac:dyDescent="0.25">
      <c r="A240" s="4"/>
      <c r="B240" s="4" t="s">
        <v>518</v>
      </c>
      <c r="C240" s="4" t="s">
        <v>513</v>
      </c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.5" customHeight="1" x14ac:dyDescent="0.25">
      <c r="A241" s="9"/>
      <c r="B241" s="9"/>
      <c r="C241" s="9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ht="12" customHeight="1" x14ac:dyDescent="0.25">
      <c r="A242" s="4" t="s">
        <v>519</v>
      </c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2" customHeight="1" x14ac:dyDescent="0.25">
      <c r="A243" s="6" t="s">
        <v>520</v>
      </c>
      <c r="B243" s="6" t="s">
        <v>521</v>
      </c>
      <c r="D243" s="6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" customHeight="1" x14ac:dyDescent="0.25">
      <c r="A244" s="6"/>
      <c r="B244" s="6"/>
      <c r="C244" s="6" t="s">
        <v>521</v>
      </c>
      <c r="D244" s="6" t="s">
        <v>455</v>
      </c>
      <c r="E244" s="8" t="s">
        <v>504</v>
      </c>
      <c r="F244" s="8" t="s">
        <v>522</v>
      </c>
      <c r="G244" s="8"/>
      <c r="H244" s="8"/>
      <c r="I244" s="8"/>
      <c r="J244" s="8" t="s">
        <v>506</v>
      </c>
      <c r="K244" s="8" t="s">
        <v>455</v>
      </c>
      <c r="L244" s="8" t="s">
        <v>457</v>
      </c>
      <c r="M244" s="8"/>
      <c r="N244" s="8"/>
    </row>
    <row r="245" spans="1:14" ht="12" customHeight="1" x14ac:dyDescent="0.25">
      <c r="A245" s="4"/>
      <c r="B245" s="4" t="s">
        <v>523</v>
      </c>
      <c r="C245" s="4" t="s">
        <v>521</v>
      </c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.5" customHeight="1" x14ac:dyDescent="0.25">
      <c r="A246" s="9"/>
      <c r="B246" s="9"/>
      <c r="C246" s="9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ht="12" customHeight="1" x14ac:dyDescent="0.25">
      <c r="A247" s="4" t="s">
        <v>524</v>
      </c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2" customHeight="1" x14ac:dyDescent="0.25">
      <c r="A248" s="6" t="s">
        <v>525</v>
      </c>
      <c r="B248" s="6" t="s">
        <v>526</v>
      </c>
      <c r="D248" s="6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" customHeight="1" x14ac:dyDescent="0.25">
      <c r="A249" s="6"/>
      <c r="B249" s="6"/>
      <c r="C249" s="6" t="s">
        <v>526</v>
      </c>
      <c r="D249" s="6" t="s">
        <v>455</v>
      </c>
      <c r="E249" s="8" t="s">
        <v>504</v>
      </c>
      <c r="F249" s="8" t="s">
        <v>527</v>
      </c>
      <c r="G249" s="8"/>
      <c r="H249" s="8"/>
      <c r="I249" s="8"/>
      <c r="J249" s="8" t="s">
        <v>506</v>
      </c>
      <c r="K249" s="8" t="s">
        <v>455</v>
      </c>
      <c r="L249" s="8" t="s">
        <v>457</v>
      </c>
      <c r="M249" s="8"/>
      <c r="N249" s="8"/>
    </row>
    <row r="250" spans="1:14" ht="12" customHeight="1" x14ac:dyDescent="0.25">
      <c r="A250" s="4"/>
      <c r="B250" s="4" t="s">
        <v>528</v>
      </c>
      <c r="C250" s="4" t="s">
        <v>526</v>
      </c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.5" customHeight="1" x14ac:dyDescent="0.25">
      <c r="A251" s="9"/>
      <c r="B251" s="9"/>
      <c r="C251" s="9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ht="12" customHeight="1" x14ac:dyDescent="0.25">
      <c r="A252" s="4" t="s">
        <v>529</v>
      </c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2" customHeight="1" x14ac:dyDescent="0.25">
      <c r="A253" s="6" t="s">
        <v>530</v>
      </c>
      <c r="B253" s="6" t="s">
        <v>531</v>
      </c>
      <c r="D253" s="6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" customHeight="1" x14ac:dyDescent="0.25">
      <c r="A254" s="6"/>
      <c r="B254" s="6"/>
      <c r="C254" s="6" t="s">
        <v>531</v>
      </c>
      <c r="D254" s="6" t="s">
        <v>455</v>
      </c>
      <c r="E254" s="8" t="s">
        <v>504</v>
      </c>
      <c r="F254" s="8" t="s">
        <v>532</v>
      </c>
      <c r="G254" s="8"/>
      <c r="H254" s="8"/>
      <c r="I254" s="8"/>
      <c r="J254" s="8" t="s">
        <v>506</v>
      </c>
      <c r="K254" s="8" t="s">
        <v>455</v>
      </c>
      <c r="L254" s="8" t="s">
        <v>457</v>
      </c>
      <c r="M254" s="8"/>
      <c r="N254" s="8"/>
    </row>
    <row r="255" spans="1:14" ht="12" customHeight="1" x14ac:dyDescent="0.25">
      <c r="A255" s="4"/>
      <c r="B255" s="4" t="s">
        <v>533</v>
      </c>
      <c r="C255" s="4" t="s">
        <v>531</v>
      </c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.5" customHeight="1" x14ac:dyDescent="0.25">
      <c r="A256" s="9"/>
      <c r="B256" s="9"/>
      <c r="C256" s="9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ht="12" customHeight="1" x14ac:dyDescent="0.25">
      <c r="A257" s="4" t="s">
        <v>534</v>
      </c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2" customHeight="1" x14ac:dyDescent="0.25">
      <c r="A258" s="6" t="s">
        <v>535</v>
      </c>
      <c r="B258" s="6" t="s">
        <v>536</v>
      </c>
      <c r="D258" s="6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" customHeight="1" x14ac:dyDescent="0.25">
      <c r="A259" s="6"/>
      <c r="B259" s="6"/>
      <c r="C259" s="6" t="s">
        <v>536</v>
      </c>
      <c r="D259" s="6" t="s">
        <v>455</v>
      </c>
      <c r="E259" s="8" t="s">
        <v>504</v>
      </c>
      <c r="F259" s="8" t="s">
        <v>537</v>
      </c>
      <c r="G259" s="8"/>
      <c r="H259" s="8"/>
      <c r="I259" s="8"/>
      <c r="J259" s="8" t="s">
        <v>506</v>
      </c>
      <c r="K259" s="8" t="s">
        <v>455</v>
      </c>
      <c r="L259" s="8" t="s">
        <v>457</v>
      </c>
      <c r="M259" s="8"/>
      <c r="N259" s="8"/>
    </row>
    <row r="260" spans="1:14" ht="12" customHeight="1" x14ac:dyDescent="0.25">
      <c r="A260" s="4"/>
      <c r="B260" s="4" t="s">
        <v>538</v>
      </c>
      <c r="C260" s="4" t="s">
        <v>536</v>
      </c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.5" customHeight="1" x14ac:dyDescent="0.25">
      <c r="A261" s="9"/>
      <c r="B261" s="9"/>
      <c r="C261" s="9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ht="12" customHeight="1" x14ac:dyDescent="0.25">
      <c r="A262" s="4" t="s">
        <v>539</v>
      </c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2" customHeight="1" x14ac:dyDescent="0.25">
      <c r="A263" s="6" t="s">
        <v>540</v>
      </c>
      <c r="B263" s="6" t="s">
        <v>541</v>
      </c>
      <c r="D263" s="6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" customHeight="1" x14ac:dyDescent="0.25">
      <c r="A264" s="6"/>
      <c r="B264" s="6"/>
      <c r="C264" s="6" t="s">
        <v>541</v>
      </c>
      <c r="D264" s="6" t="s">
        <v>455</v>
      </c>
      <c r="E264" s="8" t="s">
        <v>504</v>
      </c>
      <c r="F264" s="8" t="s">
        <v>542</v>
      </c>
      <c r="G264" s="8"/>
      <c r="H264" s="8"/>
      <c r="I264" s="8"/>
      <c r="J264" s="8" t="s">
        <v>506</v>
      </c>
      <c r="K264" s="8" t="s">
        <v>455</v>
      </c>
      <c r="L264" s="8" t="s">
        <v>457</v>
      </c>
      <c r="M264" s="8"/>
      <c r="N264" s="8"/>
    </row>
    <row r="265" spans="1:14" ht="12" customHeight="1" x14ac:dyDescent="0.25">
      <c r="A265" s="4"/>
      <c r="B265" s="4" t="s">
        <v>543</v>
      </c>
      <c r="C265" s="4" t="s">
        <v>541</v>
      </c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.5" customHeight="1" x14ac:dyDescent="0.25">
      <c r="A266" s="9"/>
      <c r="B266" s="9"/>
      <c r="C266" s="9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 ht="12" customHeight="1" x14ac:dyDescent="0.25">
      <c r="A267" s="4" t="s">
        <v>544</v>
      </c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2" customHeight="1" x14ac:dyDescent="0.25">
      <c r="A268" s="6" t="s">
        <v>545</v>
      </c>
      <c r="B268" s="6" t="s">
        <v>137</v>
      </c>
      <c r="C268" s="6"/>
      <c r="D268" s="6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" customHeight="1" x14ac:dyDescent="0.25">
      <c r="A269" s="4"/>
      <c r="B269" s="4" t="s">
        <v>546</v>
      </c>
      <c r="C269" s="4" t="s">
        <v>137</v>
      </c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.5" customHeight="1" x14ac:dyDescent="0.25">
      <c r="A270" s="9"/>
      <c r="B270" s="9"/>
      <c r="C270" s="9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ht="32.25" customHeight="1" x14ac:dyDescent="0.25">
      <c r="A271" s="1"/>
      <c r="B271" s="1"/>
      <c r="C271" s="1" t="s">
        <v>547</v>
      </c>
      <c r="D271" s="20">
        <v>382.62400000000002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3" customHeight="1" x14ac:dyDescent="0.25">
      <c r="A272" s="9"/>
      <c r="B272" s="9"/>
      <c r="C272" s="9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 ht="12" customHeight="1" x14ac:dyDescent="0.25">
      <c r="A273" s="1" t="s">
        <v>548</v>
      </c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2" customHeight="1" x14ac:dyDescent="0.25">
      <c r="A274" s="4" t="s">
        <v>549</v>
      </c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2" customHeight="1" x14ac:dyDescent="0.25">
      <c r="A275" s="6" t="s">
        <v>550</v>
      </c>
      <c r="B275" s="6" t="s">
        <v>551</v>
      </c>
      <c r="D275" s="6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" customHeight="1" x14ac:dyDescent="0.25">
      <c r="A276" s="6"/>
      <c r="B276" s="6"/>
      <c r="C276" s="6" t="s">
        <v>551</v>
      </c>
      <c r="D276" s="6" t="s">
        <v>552</v>
      </c>
      <c r="E276" s="8" t="s">
        <v>553</v>
      </c>
      <c r="F276" s="8" t="s">
        <v>554</v>
      </c>
      <c r="G276" s="8"/>
      <c r="H276" s="8"/>
      <c r="I276" s="8"/>
      <c r="J276" s="8" t="s">
        <v>555</v>
      </c>
      <c r="K276" s="8" t="s">
        <v>455</v>
      </c>
      <c r="L276" s="8" t="s">
        <v>457</v>
      </c>
      <c r="M276" s="8"/>
      <c r="N276" s="8"/>
    </row>
    <row r="277" spans="1:14" ht="12" customHeight="1" x14ac:dyDescent="0.25">
      <c r="A277" s="6" t="s">
        <v>556</v>
      </c>
      <c r="B277" s="6" t="s">
        <v>137</v>
      </c>
      <c r="C277" s="6"/>
      <c r="D277" s="6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" customHeight="1" x14ac:dyDescent="0.25">
      <c r="A278" s="6"/>
      <c r="B278" s="6"/>
      <c r="C278" s="6" t="s">
        <v>137</v>
      </c>
      <c r="D278" s="6" t="s">
        <v>552</v>
      </c>
      <c r="E278" s="8" t="s">
        <v>553</v>
      </c>
      <c r="F278" s="8" t="s">
        <v>455</v>
      </c>
      <c r="G278" s="8"/>
      <c r="H278" s="8"/>
      <c r="I278" s="8"/>
      <c r="J278" s="8" t="s">
        <v>555</v>
      </c>
      <c r="K278" s="8" t="s">
        <v>455</v>
      </c>
      <c r="L278" s="8" t="s">
        <v>457</v>
      </c>
      <c r="M278" s="8"/>
      <c r="N278" s="8"/>
    </row>
    <row r="279" spans="1:14" ht="12" customHeight="1" x14ac:dyDescent="0.25">
      <c r="A279" s="6" t="s">
        <v>557</v>
      </c>
      <c r="B279" s="6" t="s">
        <v>558</v>
      </c>
      <c r="D279" s="6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" customHeight="1" x14ac:dyDescent="0.25">
      <c r="A280" s="6"/>
      <c r="B280" s="6"/>
      <c r="C280" s="6" t="s">
        <v>558</v>
      </c>
      <c r="D280" s="6" t="s">
        <v>552</v>
      </c>
      <c r="E280" s="8" t="s">
        <v>553</v>
      </c>
      <c r="F280" s="8" t="s">
        <v>559</v>
      </c>
      <c r="G280" s="8"/>
      <c r="H280" s="8"/>
      <c r="I280" s="8"/>
      <c r="J280" s="8" t="s">
        <v>555</v>
      </c>
      <c r="K280" s="8" t="s">
        <v>455</v>
      </c>
      <c r="L280" s="8" t="s">
        <v>457</v>
      </c>
      <c r="M280" s="8"/>
      <c r="N280" s="8"/>
    </row>
    <row r="281" spans="1:14" ht="12" customHeight="1" x14ac:dyDescent="0.25">
      <c r="A281" s="4"/>
      <c r="B281" s="4" t="s">
        <v>560</v>
      </c>
      <c r="C281" s="4" t="s">
        <v>561</v>
      </c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.5" customHeight="1" x14ac:dyDescent="0.25">
      <c r="A282" s="9"/>
      <c r="B282" s="9"/>
      <c r="C282" s="9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ht="12" customHeight="1" x14ac:dyDescent="0.25">
      <c r="A283" s="4" t="s">
        <v>562</v>
      </c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2" customHeight="1" x14ac:dyDescent="0.25">
      <c r="A284" s="6" t="s">
        <v>563</v>
      </c>
      <c r="B284" s="6" t="s">
        <v>564</v>
      </c>
      <c r="D284" s="6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" customHeight="1" x14ac:dyDescent="0.25">
      <c r="A285" s="6"/>
      <c r="B285" s="6"/>
      <c r="C285" s="6" t="s">
        <v>564</v>
      </c>
      <c r="D285" s="6" t="s">
        <v>565</v>
      </c>
      <c r="E285" s="8" t="s">
        <v>566</v>
      </c>
      <c r="F285" s="8" t="s">
        <v>554</v>
      </c>
      <c r="G285" s="8"/>
      <c r="H285" s="8"/>
      <c r="I285" s="8"/>
      <c r="J285" s="8" t="s">
        <v>555</v>
      </c>
      <c r="K285" s="8" t="s">
        <v>455</v>
      </c>
      <c r="L285" s="8" t="s">
        <v>457</v>
      </c>
      <c r="M285" s="8"/>
      <c r="N285" s="8"/>
    </row>
    <row r="286" spans="1:14" ht="12" customHeight="1" x14ac:dyDescent="0.25">
      <c r="A286" s="4"/>
      <c r="B286" s="4" t="s">
        <v>567</v>
      </c>
      <c r="C286" s="4" t="s">
        <v>564</v>
      </c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.5" customHeight="1" x14ac:dyDescent="0.25">
      <c r="A287" s="9"/>
      <c r="B287" s="9"/>
      <c r="C287" s="9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ht="12" customHeight="1" x14ac:dyDescent="0.25">
      <c r="A288" s="4" t="s">
        <v>568</v>
      </c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2" customHeight="1" x14ac:dyDescent="0.25">
      <c r="A289" s="6" t="s">
        <v>569</v>
      </c>
      <c r="B289" s="6" t="s">
        <v>137</v>
      </c>
      <c r="C289" s="6"/>
      <c r="D289" s="6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" customHeight="1" x14ac:dyDescent="0.25">
      <c r="A290" s="4"/>
      <c r="B290" s="4" t="s">
        <v>570</v>
      </c>
      <c r="C290" s="4" t="s">
        <v>137</v>
      </c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.5" customHeight="1" x14ac:dyDescent="0.25">
      <c r="A291" s="9"/>
      <c r="B291" s="9"/>
      <c r="C291" s="9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 ht="26.25" x14ac:dyDescent="0.25">
      <c r="A292" s="1"/>
      <c r="B292" s="1"/>
      <c r="C292" s="1" t="s">
        <v>571</v>
      </c>
      <c r="D292" s="18">
        <v>40.874000000000002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3" customHeight="1" x14ac:dyDescent="0.25">
      <c r="A293" s="9"/>
      <c r="B293" s="9"/>
      <c r="C293" s="9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ht="12" customHeight="1" x14ac:dyDescent="0.25">
      <c r="A294" s="1" t="s">
        <v>572</v>
      </c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2" customHeight="1" x14ac:dyDescent="0.25">
      <c r="A295" s="4" t="s">
        <v>573</v>
      </c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2" customHeight="1" x14ac:dyDescent="0.25">
      <c r="A296" s="6" t="s">
        <v>574</v>
      </c>
      <c r="B296" s="6" t="s">
        <v>137</v>
      </c>
      <c r="C296" s="6"/>
      <c r="D296" s="6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" customHeight="1" x14ac:dyDescent="0.25">
      <c r="A297" s="6" t="s">
        <v>575</v>
      </c>
      <c r="B297" s="6" t="s">
        <v>137</v>
      </c>
      <c r="C297" s="6"/>
      <c r="D297" s="6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" customHeight="1" x14ac:dyDescent="0.25">
      <c r="A298" s="6" t="s">
        <v>576</v>
      </c>
      <c r="B298" s="6" t="s">
        <v>577</v>
      </c>
      <c r="D298" s="6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" customHeight="1" x14ac:dyDescent="0.25">
      <c r="A299" s="6" t="s">
        <v>578</v>
      </c>
      <c r="B299" s="6" t="s">
        <v>579</v>
      </c>
      <c r="D299" s="6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" customHeight="1" x14ac:dyDescent="0.25">
      <c r="A300" s="6" t="s">
        <v>580</v>
      </c>
      <c r="B300" s="6" t="s">
        <v>581</v>
      </c>
      <c r="D300" s="6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" customHeight="1" x14ac:dyDescent="0.25">
      <c r="A301" s="6" t="s">
        <v>582</v>
      </c>
      <c r="B301" s="6" t="s">
        <v>583</v>
      </c>
      <c r="D301" s="6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" customHeight="1" x14ac:dyDescent="0.25">
      <c r="A302" s="4"/>
      <c r="B302" s="4" t="s">
        <v>584</v>
      </c>
      <c r="C302" s="4" t="s">
        <v>585</v>
      </c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.5" customHeight="1" x14ac:dyDescent="0.25">
      <c r="A303" s="9"/>
      <c r="B303" s="9"/>
      <c r="C303" s="9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ht="26.25" x14ac:dyDescent="0.25">
      <c r="A304" s="1"/>
      <c r="B304" s="1"/>
      <c r="C304" s="1" t="s">
        <v>586</v>
      </c>
      <c r="D304" s="18">
        <v>3.4580000000000002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3" customHeight="1" x14ac:dyDescent="0.25">
      <c r="A305" s="9"/>
      <c r="B305" s="9"/>
      <c r="C305" s="9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2ECD-EB0E-4D1F-83A5-D92471EF399C}">
  <dimension ref="A1:C31"/>
  <sheetViews>
    <sheetView tabSelected="1" workbookViewId="0">
      <selection activeCell="G27" sqref="G27"/>
    </sheetView>
  </sheetViews>
  <sheetFormatPr baseColWidth="10" defaultRowHeight="15" x14ac:dyDescent="0.25"/>
  <cols>
    <col min="1" max="1" width="37.85546875" customWidth="1"/>
    <col min="2" max="2" width="38.85546875" customWidth="1"/>
    <col min="3" max="3" width="15.5703125" bestFit="1" customWidth="1"/>
  </cols>
  <sheetData>
    <row r="1" spans="1:2" x14ac:dyDescent="0.25">
      <c r="A1" s="21" t="s">
        <v>618</v>
      </c>
      <c r="B1" s="21" t="s">
        <v>593</v>
      </c>
    </row>
    <row r="2" spans="1:2" x14ac:dyDescent="0.25">
      <c r="A2" s="22" t="s">
        <v>594</v>
      </c>
      <c r="B2" s="23"/>
    </row>
    <row r="3" spans="1:2" x14ac:dyDescent="0.25">
      <c r="A3" s="24" t="s">
        <v>595</v>
      </c>
      <c r="B3" s="25">
        <f>'Sortie logiciel'!C28</f>
        <v>53.588999999999999</v>
      </c>
    </row>
    <row r="4" spans="1:2" x14ac:dyDescent="0.25">
      <c r="A4" s="24" t="s">
        <v>596</v>
      </c>
      <c r="B4" s="25">
        <f>'Sortie logiciel'!C39</f>
        <v>24.282</v>
      </c>
    </row>
    <row r="5" spans="1:2" x14ac:dyDescent="0.25">
      <c r="A5" s="24" t="s">
        <v>597</v>
      </c>
      <c r="B5" s="25">
        <f>'Sortie logiciel'!C63</f>
        <v>82.864999999999995</v>
      </c>
    </row>
    <row r="6" spans="1:2" x14ac:dyDescent="0.25">
      <c r="A6" s="24" t="s">
        <v>598</v>
      </c>
      <c r="B6" s="25">
        <f>'Sortie logiciel'!C87</f>
        <v>27.895</v>
      </c>
    </row>
    <row r="7" spans="1:2" x14ac:dyDescent="0.25">
      <c r="A7" s="24" t="s">
        <v>599</v>
      </c>
      <c r="B7" s="25">
        <f>'Sortie logiciel'!C137</f>
        <v>56.082000000000001</v>
      </c>
    </row>
    <row r="8" spans="1:2" x14ac:dyDescent="0.25">
      <c r="A8" s="24" t="s">
        <v>600</v>
      </c>
      <c r="B8" s="25">
        <f>'Sortie logiciel'!C157</f>
        <v>52.152000000000001</v>
      </c>
    </row>
    <row r="9" spans="1:2" x14ac:dyDescent="0.25">
      <c r="A9" s="24" t="s">
        <v>601</v>
      </c>
      <c r="B9" s="25">
        <f>'Sortie logiciel'!C179</f>
        <v>98.938000000000002</v>
      </c>
    </row>
    <row r="10" spans="1:2" x14ac:dyDescent="0.25">
      <c r="A10" s="24" t="s">
        <v>602</v>
      </c>
      <c r="B10" s="26">
        <f>'Sortie logiciel'!C188</f>
        <v>76</v>
      </c>
    </row>
    <row r="11" spans="1:2" x14ac:dyDescent="0.25">
      <c r="A11" s="24" t="s">
        <v>603</v>
      </c>
      <c r="B11" s="26">
        <f>'Sortie logiciel'!C194</f>
        <v>32</v>
      </c>
    </row>
    <row r="12" spans="1:2" x14ac:dyDescent="0.25">
      <c r="A12" s="24" t="s">
        <v>604</v>
      </c>
      <c r="B12" s="26">
        <f>'Sortie logiciel'!C204</f>
        <v>46</v>
      </c>
    </row>
    <row r="13" spans="1:2" x14ac:dyDescent="0.25">
      <c r="A13" s="24" t="s">
        <v>605</v>
      </c>
      <c r="B13" s="26">
        <f>'Sortie logiciel'!C211</f>
        <v>6</v>
      </c>
    </row>
    <row r="14" spans="1:2" x14ac:dyDescent="0.25">
      <c r="A14" s="24" t="s">
        <v>606</v>
      </c>
      <c r="B14" s="26">
        <f>'Sortie logiciel'!C216</f>
        <v>44</v>
      </c>
    </row>
    <row r="15" spans="1:2" x14ac:dyDescent="0.25">
      <c r="A15" s="31" t="s">
        <v>607</v>
      </c>
      <c r="B15" s="35">
        <f>'Sortie logiciel'!C225</f>
        <v>6.5380000000000003</v>
      </c>
    </row>
    <row r="16" spans="1:2" x14ac:dyDescent="0.25">
      <c r="A16" s="32" t="s">
        <v>608</v>
      </c>
      <c r="B16" s="27">
        <v>13.5</v>
      </c>
    </row>
    <row r="17" spans="1:3" x14ac:dyDescent="0.25">
      <c r="A17" s="28" t="s">
        <v>609</v>
      </c>
      <c r="B17" s="29">
        <f>SUM(B3:B15)-B16</f>
        <v>592.84100000000001</v>
      </c>
    </row>
    <row r="18" spans="1:3" x14ac:dyDescent="0.25">
      <c r="A18" s="22" t="s">
        <v>611</v>
      </c>
      <c r="B18" s="23"/>
    </row>
    <row r="19" spans="1:3" x14ac:dyDescent="0.25">
      <c r="A19" s="30" t="s">
        <v>610</v>
      </c>
      <c r="B19" s="29">
        <f>'Sortie logiciel'!D271</f>
        <v>382.62400000000002</v>
      </c>
    </row>
    <row r="20" spans="1:3" x14ac:dyDescent="0.25">
      <c r="A20" s="22" t="s">
        <v>612</v>
      </c>
      <c r="B20" s="23"/>
    </row>
    <row r="21" spans="1:3" x14ac:dyDescent="0.25">
      <c r="A21" s="30" t="s">
        <v>610</v>
      </c>
      <c r="B21" s="29">
        <f>'Sortie logiciel'!D304</f>
        <v>3.4580000000000002</v>
      </c>
    </row>
    <row r="22" spans="1:3" x14ac:dyDescent="0.25">
      <c r="A22" s="22" t="s">
        <v>613</v>
      </c>
      <c r="B22" s="23"/>
    </row>
    <row r="23" spans="1:3" x14ac:dyDescent="0.25">
      <c r="A23" s="30" t="s">
        <v>610</v>
      </c>
      <c r="B23" s="29">
        <f>'Sortie logiciel'!D292</f>
        <v>40.874000000000002</v>
      </c>
    </row>
    <row r="24" spans="1:3" x14ac:dyDescent="0.25">
      <c r="A24" s="22" t="s">
        <v>614</v>
      </c>
      <c r="B24" s="23"/>
    </row>
    <row r="25" spans="1:3" x14ac:dyDescent="0.25">
      <c r="A25" s="30" t="s">
        <v>615</v>
      </c>
      <c r="B25" s="29">
        <f>'Sortie logiciel'!I227</f>
        <v>-201.60945916828265</v>
      </c>
    </row>
    <row r="26" spans="1:3" x14ac:dyDescent="0.25">
      <c r="A26" s="22" t="s">
        <v>616</v>
      </c>
      <c r="B26" s="23"/>
    </row>
    <row r="27" spans="1:3" x14ac:dyDescent="0.25">
      <c r="A27" s="30" t="s">
        <v>617</v>
      </c>
      <c r="B27" s="29">
        <f>SUM(B25,B23,B21,B19,B17)</f>
        <v>818.18754083171734</v>
      </c>
    </row>
    <row r="28" spans="1:3" ht="15.75" thickBot="1" x14ac:dyDescent="0.3"/>
    <row r="29" spans="1:3" ht="21.75" thickBot="1" x14ac:dyDescent="0.4">
      <c r="A29" s="36" t="s">
        <v>620</v>
      </c>
      <c r="B29" s="37">
        <f>1019.8+150</f>
        <v>1169.8</v>
      </c>
    </row>
    <row r="30" spans="1:3" ht="15.75" thickBot="1" x14ac:dyDescent="0.3"/>
    <row r="31" spans="1:3" ht="21.75" thickBot="1" x14ac:dyDescent="0.4">
      <c r="A31" s="36" t="s">
        <v>621</v>
      </c>
      <c r="B31" s="38">
        <f>(B29-B27)/10</f>
        <v>35.161245916828264</v>
      </c>
      <c r="C31" s="39" t="s">
        <v>622</v>
      </c>
    </row>
  </sheetData>
  <mergeCells count="6">
    <mergeCell ref="A26:B26"/>
    <mergeCell ref="A2:B2"/>
    <mergeCell ref="A18:B18"/>
    <mergeCell ref="A20:B20"/>
    <mergeCell ref="A22:B22"/>
    <mergeCell ref="A24:B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Sortie logiciel</vt:lpstr>
      <vt:lpstr>Eges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LULIE-TUQUET</dc:creator>
  <cp:lastModifiedBy>Simon LULIE-TUQUET</cp:lastModifiedBy>
  <dcterms:created xsi:type="dcterms:W3CDTF">2018-11-19T13:38:46Z</dcterms:created>
  <dcterms:modified xsi:type="dcterms:W3CDTF">2018-11-19T14:48:03Z</dcterms:modified>
</cp:coreProperties>
</file>